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egner\Documents\ogregner\ALLOTMENT REPORT\CY 2017\2017 FOR WEBSITE\"/>
    </mc:Choice>
  </mc:AlternateContent>
  <bookViews>
    <workbookView xWindow="0" yWindow="0" windowWidth="24000" windowHeight="9735" tabRatio="704" activeTab="7"/>
  </bookViews>
  <sheets>
    <sheet name="SUM" sheetId="6" r:id="rId1"/>
    <sheet name="ByDepartment-SPF" sheetId="7" r:id="rId2"/>
    <sheet name="Program Adjustments" sheetId="8" r:id="rId3"/>
    <sheet name="All Sources" sheetId="1" r:id="rId4"/>
    <sheet name="SPFs-R.A. 10924" sheetId="2" r:id="rId5"/>
    <sheet name="Automatic" sheetId="4" r:id="rId6"/>
    <sheet name="Continuing" sheetId="3" r:id="rId7"/>
    <sheet name="Unprogrammed" sheetId="9" r:id="rId8"/>
  </sheets>
  <externalReferences>
    <externalReference r:id="rId9"/>
    <externalReference r:id="rId10"/>
    <externalReference r:id="rId11"/>
  </externalReferences>
  <definedNames>
    <definedName name="_xlnm.Print_Area" localSheetId="3">'All Sources'!$A$1:$I$101</definedName>
    <definedName name="_xlnm.Print_Area" localSheetId="5">Automatic!$A$1:$O$100</definedName>
    <definedName name="_xlnm.Print_Area" localSheetId="1">'ByDepartment-SPF'!$A$1:$L$243</definedName>
    <definedName name="_xlnm.Print_Area" localSheetId="6">Continuing!$A$1:$H$100</definedName>
    <definedName name="_xlnm.Print_Area" localSheetId="2">'Program Adjustments'!$A$1:$M$40</definedName>
    <definedName name="_xlnm.Print_Area" localSheetId="4">'SPFs-R.A. 10924'!$A$1:$H$100</definedName>
    <definedName name="_xlnm.Print_Area" localSheetId="0">SUM!$A$1:$J$50</definedName>
    <definedName name="_xlnm.Print_Area" localSheetId="7">Unprogrammed!$A$1:$J$99</definedName>
    <definedName name="_xlnm.Print_Titles" localSheetId="3">'All Sources'!$1:$6</definedName>
    <definedName name="_xlnm.Print_Titles" localSheetId="5">Automatic!$A:$A,Automatic!$1:$5</definedName>
    <definedName name="_xlnm.Print_Titles" localSheetId="1">'ByDepartment-SPF'!$1:$6</definedName>
    <definedName name="_xlnm.Print_Titles" localSheetId="6">Continuing!$A:$A,Continuing!$1:$5</definedName>
    <definedName name="_xlnm.Print_Titles" localSheetId="2">'Program Adjustments'!$1:$8</definedName>
    <definedName name="_xlnm.Print_Titles" localSheetId="4">'SPFs-R.A. 10924'!$A:$A,'SPFs-R.A. 10924'!$1:$5</definedName>
    <definedName name="_xlnm.Print_Titles" localSheetId="7">Unprogrammed!$1:$5</definedName>
    <definedName name="Z_5BA19E16_4FBA_4604_B3D1_F564165F1D65_.wvu.Cols" localSheetId="5" hidden="1">Automatic!#REF!</definedName>
    <definedName name="Z_5BA19E16_4FBA_4604_B3D1_F564165F1D65_.wvu.PrintArea" localSheetId="5" hidden="1">Automatic!$A$1:$O$100</definedName>
    <definedName name="Z_5BA19E16_4FBA_4604_B3D1_F564165F1D65_.wvu.PrintArea" localSheetId="6" hidden="1">Continuing!$A$1:$F$100</definedName>
    <definedName name="Z_5BA19E16_4FBA_4604_B3D1_F564165F1D65_.wvu.PrintArea" localSheetId="7" hidden="1">Unprogrammed!$A$1:$J$99</definedName>
    <definedName name="Z_5BA19E16_4FBA_4604_B3D1_F564165F1D65_.wvu.PrintTitles" localSheetId="5" hidden="1">Automatic!$A:$A,Automatic!$1:$5</definedName>
    <definedName name="Z_5BA19E16_4FBA_4604_B3D1_F564165F1D65_.wvu.PrintTitles" localSheetId="6" hidden="1">Continuing!$1:$5</definedName>
    <definedName name="Z_5BA19E16_4FBA_4604_B3D1_F564165F1D65_.wvu.PrintTitles" localSheetId="7" hidden="1">Unprogrammed!$1:$5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 i="9" l="1"/>
  <c r="G98" i="9"/>
  <c r="E98" i="9"/>
  <c r="B98" i="9"/>
  <c r="J98" i="9" s="1"/>
  <c r="H97" i="9"/>
  <c r="G97" i="9"/>
  <c r="E97" i="9"/>
  <c r="B97" i="9"/>
  <c r="J97" i="9" s="1"/>
  <c r="H96" i="9"/>
  <c r="G96" i="9"/>
  <c r="G95" i="9" s="1"/>
  <c r="E96" i="9"/>
  <c r="B96" i="9"/>
  <c r="B95" i="9" s="1"/>
  <c r="H95" i="9"/>
  <c r="E95" i="9"/>
  <c r="I94" i="9"/>
  <c r="H94" i="9"/>
  <c r="G94" i="9"/>
  <c r="F94" i="9"/>
  <c r="F99" i="9" s="1"/>
  <c r="E94" i="9"/>
  <c r="D94" i="9"/>
  <c r="D99" i="9" s="1"/>
  <c r="B94" i="9"/>
  <c r="H88" i="9"/>
  <c r="G88" i="9"/>
  <c r="E88" i="9"/>
  <c r="B88" i="9"/>
  <c r="J88" i="9" s="1"/>
  <c r="J138" i="9" s="1"/>
  <c r="J139" i="9" s="1"/>
  <c r="H87" i="9"/>
  <c r="G87" i="9"/>
  <c r="E87" i="9"/>
  <c r="B87" i="9"/>
  <c r="J87" i="9" s="1"/>
  <c r="H86" i="9"/>
  <c r="G86" i="9"/>
  <c r="E86" i="9"/>
  <c r="B86" i="9"/>
  <c r="J86" i="9" s="1"/>
  <c r="H85" i="9"/>
  <c r="G85" i="9"/>
  <c r="E85" i="9"/>
  <c r="B85" i="9"/>
  <c r="J85" i="9" s="1"/>
  <c r="H84" i="9"/>
  <c r="G84" i="9"/>
  <c r="E84" i="9"/>
  <c r="B84" i="9"/>
  <c r="J84" i="9" s="1"/>
  <c r="H82" i="9"/>
  <c r="G82" i="9"/>
  <c r="E82" i="9"/>
  <c r="B82" i="9"/>
  <c r="J82" i="9" s="1"/>
  <c r="H81" i="9"/>
  <c r="G81" i="9"/>
  <c r="E81" i="9"/>
  <c r="B81" i="9"/>
  <c r="J81" i="9" s="1"/>
  <c r="H80" i="9"/>
  <c r="G80" i="9"/>
  <c r="E80" i="9"/>
  <c r="B80" i="9"/>
  <c r="J80" i="9" s="1"/>
  <c r="H78" i="9"/>
  <c r="G78" i="9"/>
  <c r="E78" i="9"/>
  <c r="B78" i="9"/>
  <c r="J78" i="9" s="1"/>
  <c r="H76" i="9"/>
  <c r="G76" i="9"/>
  <c r="E76" i="9"/>
  <c r="B76" i="9"/>
  <c r="J76" i="9" s="1"/>
  <c r="H75" i="9"/>
  <c r="G75" i="9"/>
  <c r="E75" i="9"/>
  <c r="B75" i="9"/>
  <c r="J75" i="9" s="1"/>
  <c r="H74" i="9"/>
  <c r="G74" i="9"/>
  <c r="E74" i="9"/>
  <c r="B74" i="9"/>
  <c r="J74" i="9" s="1"/>
  <c r="H73" i="9"/>
  <c r="G73" i="9"/>
  <c r="E73" i="9"/>
  <c r="B73" i="9"/>
  <c r="J73" i="9" s="1"/>
  <c r="H72" i="9"/>
  <c r="G72" i="9"/>
  <c r="E72" i="9"/>
  <c r="B72" i="9"/>
  <c r="J72" i="9" s="1"/>
  <c r="H71" i="9"/>
  <c r="G71" i="9"/>
  <c r="E71" i="9"/>
  <c r="B71" i="9"/>
  <c r="J71" i="9" s="1"/>
  <c r="H70" i="9"/>
  <c r="G70" i="9"/>
  <c r="E70" i="9"/>
  <c r="B70" i="9"/>
  <c r="J70" i="9" s="1"/>
  <c r="H69" i="9"/>
  <c r="G69" i="9"/>
  <c r="G68" i="9" s="1"/>
  <c r="E69" i="9"/>
  <c r="B69" i="9"/>
  <c r="B68" i="9" s="1"/>
  <c r="H68" i="9"/>
  <c r="E68" i="9"/>
  <c r="D68" i="9"/>
  <c r="C68" i="9"/>
  <c r="H67" i="9"/>
  <c r="G67" i="9"/>
  <c r="E67" i="9"/>
  <c r="B67" i="9"/>
  <c r="J67" i="9" s="1"/>
  <c r="H66" i="9"/>
  <c r="G66" i="9"/>
  <c r="E66" i="9"/>
  <c r="B66" i="9"/>
  <c r="J66" i="9" s="1"/>
  <c r="H65" i="9"/>
  <c r="G65" i="9"/>
  <c r="E65" i="9"/>
  <c r="B65" i="9"/>
  <c r="J65" i="9" s="1"/>
  <c r="H64" i="9"/>
  <c r="G64" i="9"/>
  <c r="E64" i="9"/>
  <c r="B64" i="9"/>
  <c r="J64" i="9" s="1"/>
  <c r="H63" i="9"/>
  <c r="G63" i="9"/>
  <c r="E63" i="9"/>
  <c r="B63" i="9"/>
  <c r="J63" i="9" s="1"/>
  <c r="H61" i="9"/>
  <c r="G61" i="9"/>
  <c r="E61" i="9"/>
  <c r="B61" i="9"/>
  <c r="J61" i="9" s="1"/>
  <c r="H60" i="9"/>
  <c r="G60" i="9"/>
  <c r="E60" i="9"/>
  <c r="B60" i="9"/>
  <c r="J60" i="9" s="1"/>
  <c r="H59" i="9"/>
  <c r="G59" i="9"/>
  <c r="E59" i="9"/>
  <c r="B59" i="9"/>
  <c r="J59" i="9" s="1"/>
  <c r="H58" i="9"/>
  <c r="G58" i="9"/>
  <c r="E58" i="9"/>
  <c r="B58" i="9"/>
  <c r="J58" i="9" s="1"/>
  <c r="H56" i="9"/>
  <c r="G56" i="9"/>
  <c r="E56" i="9"/>
  <c r="B56" i="9"/>
  <c r="J56" i="9" s="1"/>
  <c r="H55" i="9"/>
  <c r="G55" i="9"/>
  <c r="E55" i="9"/>
  <c r="B55" i="9"/>
  <c r="B53" i="9" s="1"/>
  <c r="H54" i="9"/>
  <c r="H53" i="9" s="1"/>
  <c r="G54" i="9"/>
  <c r="E54" i="9"/>
  <c r="E53" i="9" s="1"/>
  <c r="E49" i="9" s="1"/>
  <c r="B54" i="9"/>
  <c r="J54" i="9" s="1"/>
  <c r="G53" i="9"/>
  <c r="C53" i="9"/>
  <c r="H52" i="9"/>
  <c r="G52" i="9"/>
  <c r="E52" i="9"/>
  <c r="B52" i="9"/>
  <c r="J52" i="9" s="1"/>
  <c r="H51" i="9"/>
  <c r="G51" i="9"/>
  <c r="E51" i="9"/>
  <c r="B51" i="9"/>
  <c r="J51" i="9" s="1"/>
  <c r="H50" i="9"/>
  <c r="G50" i="9"/>
  <c r="E50" i="9"/>
  <c r="B50" i="9"/>
  <c r="H49" i="9"/>
  <c r="D49" i="9"/>
  <c r="C49" i="9"/>
  <c r="H47" i="9"/>
  <c r="G47" i="9"/>
  <c r="E47" i="9"/>
  <c r="B47" i="9"/>
  <c r="J47" i="9" s="1"/>
  <c r="H46" i="9"/>
  <c r="G46" i="9"/>
  <c r="E46" i="9"/>
  <c r="B46" i="9"/>
  <c r="J46" i="9" s="1"/>
  <c r="H45" i="9"/>
  <c r="G45" i="9"/>
  <c r="E45" i="9"/>
  <c r="B45" i="9"/>
  <c r="J45" i="9" s="1"/>
  <c r="H44" i="9"/>
  <c r="G44" i="9"/>
  <c r="E44" i="9"/>
  <c r="B44" i="9"/>
  <c r="H43" i="9"/>
  <c r="G43" i="9"/>
  <c r="E43" i="9"/>
  <c r="B43" i="9"/>
  <c r="J43" i="9" s="1"/>
  <c r="H42" i="9"/>
  <c r="G42" i="9"/>
  <c r="E42" i="9"/>
  <c r="B42" i="9"/>
  <c r="J42" i="9" s="1"/>
  <c r="H41" i="9"/>
  <c r="G41" i="9"/>
  <c r="E41" i="9"/>
  <c r="B41" i="9"/>
  <c r="J41" i="9" s="1"/>
  <c r="H40" i="9"/>
  <c r="G40" i="9"/>
  <c r="E40" i="9"/>
  <c r="B40" i="9"/>
  <c r="H39" i="9"/>
  <c r="G39" i="9"/>
  <c r="E39" i="9"/>
  <c r="B39" i="9"/>
  <c r="J39" i="9" s="1"/>
  <c r="H38" i="9"/>
  <c r="G38" i="9"/>
  <c r="E38" i="9"/>
  <c r="B38" i="9"/>
  <c r="J38" i="9" s="1"/>
  <c r="H37" i="9"/>
  <c r="G37" i="9"/>
  <c r="E37" i="9"/>
  <c r="B37" i="9"/>
  <c r="J37" i="9" s="1"/>
  <c r="H36" i="9"/>
  <c r="G36" i="9"/>
  <c r="E36" i="9"/>
  <c r="B36" i="9"/>
  <c r="H35" i="9"/>
  <c r="G35" i="9"/>
  <c r="E35" i="9"/>
  <c r="B35" i="9"/>
  <c r="J35" i="9" s="1"/>
  <c r="I34" i="9"/>
  <c r="I99" i="9" s="1"/>
  <c r="H34" i="9"/>
  <c r="G34" i="9"/>
  <c r="F34" i="9"/>
  <c r="E34" i="9"/>
  <c r="B34" i="9"/>
  <c r="J34" i="9" s="1"/>
  <c r="H33" i="9"/>
  <c r="G33" i="9"/>
  <c r="E33" i="9"/>
  <c r="B33" i="9"/>
  <c r="J33" i="9" s="1"/>
  <c r="H32" i="9"/>
  <c r="H30" i="9" s="1"/>
  <c r="G32" i="9"/>
  <c r="E32" i="9"/>
  <c r="B32" i="9"/>
  <c r="H31" i="9"/>
  <c r="G31" i="9"/>
  <c r="G30" i="9" s="1"/>
  <c r="E31" i="9"/>
  <c r="B31" i="9"/>
  <c r="J31" i="9" s="1"/>
  <c r="E30" i="9"/>
  <c r="C30" i="9"/>
  <c r="B30" i="9"/>
  <c r="H29" i="9"/>
  <c r="G29" i="9"/>
  <c r="E29" i="9"/>
  <c r="C29" i="9"/>
  <c r="B29" i="9"/>
  <c r="J29" i="9" s="1"/>
  <c r="H28" i="9"/>
  <c r="H26" i="9" s="1"/>
  <c r="G28" i="9"/>
  <c r="E28" i="9"/>
  <c r="B28" i="9"/>
  <c r="H27" i="9"/>
  <c r="G27" i="9"/>
  <c r="G26" i="9" s="1"/>
  <c r="E27" i="9"/>
  <c r="B27" i="9"/>
  <c r="J27" i="9" s="1"/>
  <c r="E26" i="9"/>
  <c r="C26" i="9"/>
  <c r="B26" i="9"/>
  <c r="H25" i="9"/>
  <c r="G25" i="9"/>
  <c r="E25" i="9"/>
  <c r="B25" i="9"/>
  <c r="J25" i="9" s="1"/>
  <c r="H24" i="9"/>
  <c r="G24" i="9"/>
  <c r="E24" i="9"/>
  <c r="C24" i="9"/>
  <c r="J24" i="9" s="1"/>
  <c r="B24" i="9"/>
  <c r="H22" i="9"/>
  <c r="G22" i="9"/>
  <c r="E22" i="9"/>
  <c r="B22" i="9"/>
  <c r="B20" i="9" s="1"/>
  <c r="H21" i="9"/>
  <c r="H20" i="9" s="1"/>
  <c r="G21" i="9"/>
  <c r="E21" i="9"/>
  <c r="E20" i="9" s="1"/>
  <c r="B21" i="9"/>
  <c r="G20" i="9"/>
  <c r="C20" i="9"/>
  <c r="C99" i="9" s="1"/>
  <c r="H19" i="9"/>
  <c r="G19" i="9"/>
  <c r="E19" i="9"/>
  <c r="B19" i="9"/>
  <c r="J19" i="9" s="1"/>
  <c r="H18" i="9"/>
  <c r="G18" i="9"/>
  <c r="E18" i="9"/>
  <c r="B18" i="9"/>
  <c r="H17" i="9"/>
  <c r="G17" i="9"/>
  <c r="E17" i="9"/>
  <c r="B17" i="9"/>
  <c r="J17" i="9" s="1"/>
  <c r="H16" i="9"/>
  <c r="G16" i="9"/>
  <c r="E16" i="9"/>
  <c r="B16" i="9"/>
  <c r="J16" i="9" s="1"/>
  <c r="H15" i="9"/>
  <c r="G15" i="9"/>
  <c r="E15" i="9"/>
  <c r="B15" i="9"/>
  <c r="J15" i="9" s="1"/>
  <c r="H14" i="9"/>
  <c r="H12" i="9" s="1"/>
  <c r="G14" i="9"/>
  <c r="E14" i="9"/>
  <c r="B14" i="9"/>
  <c r="H13" i="9"/>
  <c r="G13" i="9"/>
  <c r="G12" i="9" s="1"/>
  <c r="E13" i="9"/>
  <c r="B13" i="9"/>
  <c r="J13" i="9" s="1"/>
  <c r="E12" i="9"/>
  <c r="C12" i="9"/>
  <c r="B12" i="9"/>
  <c r="H11" i="9"/>
  <c r="G11" i="9"/>
  <c r="E11" i="9"/>
  <c r="B11" i="9"/>
  <c r="J11" i="9" s="1"/>
  <c r="H10" i="9"/>
  <c r="G10" i="9"/>
  <c r="E10" i="9"/>
  <c r="B10" i="9"/>
  <c r="J10" i="9" s="1"/>
  <c r="H9" i="9"/>
  <c r="G9" i="9"/>
  <c r="E9" i="9"/>
  <c r="B9" i="9"/>
  <c r="H8" i="9"/>
  <c r="G8" i="9"/>
  <c r="E8" i="9"/>
  <c r="B8" i="9"/>
  <c r="J8" i="9" s="1"/>
  <c r="H7" i="9"/>
  <c r="G7" i="9"/>
  <c r="E7" i="9"/>
  <c r="B7" i="9"/>
  <c r="J7" i="9" s="1"/>
  <c r="H6" i="9"/>
  <c r="G6" i="9"/>
  <c r="E6" i="9"/>
  <c r="B6" i="9"/>
  <c r="J6" i="9" s="1"/>
  <c r="A1" i="9"/>
  <c r="K39" i="8"/>
  <c r="K38" i="8"/>
  <c r="J37" i="8"/>
  <c r="I37" i="8"/>
  <c r="K37" i="8" s="1"/>
  <c r="H37" i="8"/>
  <c r="E37" i="8"/>
  <c r="K35" i="8"/>
  <c r="K34" i="8"/>
  <c r="K33" i="8" s="1"/>
  <c r="K32" i="8" s="1"/>
  <c r="J33" i="8"/>
  <c r="J32" i="8" s="1"/>
  <c r="I33" i="8"/>
  <c r="H33" i="8"/>
  <c r="H32" i="8" s="1"/>
  <c r="E33" i="8"/>
  <c r="I32" i="8"/>
  <c r="I40" i="8" s="1"/>
  <c r="E32" i="8"/>
  <c r="D32" i="8"/>
  <c r="D40" i="8" s="1"/>
  <c r="C32" i="8"/>
  <c r="C40" i="8" s="1"/>
  <c r="B32" i="8"/>
  <c r="B40" i="8" s="1"/>
  <c r="K31" i="8"/>
  <c r="E31" i="8"/>
  <c r="K29" i="8"/>
  <c r="I29" i="8"/>
  <c r="E29" i="8"/>
  <c r="E9" i="8" s="1"/>
  <c r="C29" i="8"/>
  <c r="K27" i="8"/>
  <c r="K26" i="8"/>
  <c r="K25" i="8"/>
  <c r="K24" i="8"/>
  <c r="K23" i="8"/>
  <c r="J23" i="8"/>
  <c r="I23" i="8"/>
  <c r="I9" i="8" s="1"/>
  <c r="H23" i="8"/>
  <c r="E23" i="8"/>
  <c r="K21" i="8"/>
  <c r="E21" i="8"/>
  <c r="K20" i="8"/>
  <c r="E20" i="8"/>
  <c r="K18" i="8"/>
  <c r="E18" i="8"/>
  <c r="K16" i="8"/>
  <c r="K15" i="8"/>
  <c r="K14" i="8" s="1"/>
  <c r="K10" i="8" s="1"/>
  <c r="J14" i="8"/>
  <c r="J10" i="8" s="1"/>
  <c r="J9" i="8" s="1"/>
  <c r="I14" i="8"/>
  <c r="H14" i="8"/>
  <c r="H10" i="8" s="1"/>
  <c r="H9" i="8" s="1"/>
  <c r="K13" i="8"/>
  <c r="K12" i="8"/>
  <c r="K11" i="8"/>
  <c r="I10" i="8"/>
  <c r="E10" i="8"/>
  <c r="D9" i="8"/>
  <c r="C9" i="8"/>
  <c r="B9" i="8"/>
  <c r="A3" i="8"/>
  <c r="H242" i="7"/>
  <c r="G242" i="7"/>
  <c r="J242" i="7" s="1"/>
  <c r="L242" i="7" s="1"/>
  <c r="H241" i="7"/>
  <c r="G241" i="7"/>
  <c r="J241" i="7" s="1"/>
  <c r="L241" i="7" s="1"/>
  <c r="H240" i="7"/>
  <c r="G240" i="7"/>
  <c r="J240" i="7" s="1"/>
  <c r="L240" i="7" s="1"/>
  <c r="H239" i="7"/>
  <c r="G239" i="7"/>
  <c r="J239" i="7" s="1"/>
  <c r="L239" i="7" s="1"/>
  <c r="H238" i="7"/>
  <c r="G238" i="7"/>
  <c r="J238" i="7" s="1"/>
  <c r="L238" i="7" s="1"/>
  <c r="H237" i="7"/>
  <c r="G237" i="7"/>
  <c r="J237" i="7" s="1"/>
  <c r="H236" i="7"/>
  <c r="G236" i="7"/>
  <c r="J236" i="7" s="1"/>
  <c r="H235" i="7"/>
  <c r="G235" i="7"/>
  <c r="H234" i="7"/>
  <c r="G234" i="7"/>
  <c r="H233" i="7"/>
  <c r="G233" i="7"/>
  <c r="J233" i="7" s="1"/>
  <c r="F232" i="7"/>
  <c r="E232" i="7"/>
  <c r="H230" i="7"/>
  <c r="G230" i="7"/>
  <c r="H228" i="7"/>
  <c r="G228" i="7"/>
  <c r="D228" i="7"/>
  <c r="H227" i="7"/>
  <c r="G227" i="7"/>
  <c r="D227" i="7"/>
  <c r="L227" i="7" s="1"/>
  <c r="H226" i="7"/>
  <c r="G226" i="7"/>
  <c r="J226" i="7" s="1"/>
  <c r="B226" i="7"/>
  <c r="D226" i="7" s="1"/>
  <c r="L226" i="7" s="1"/>
  <c r="H225" i="7"/>
  <c r="G225" i="7"/>
  <c r="D225" i="7"/>
  <c r="L225" i="7" s="1"/>
  <c r="G224" i="7"/>
  <c r="H223" i="7"/>
  <c r="G223" i="7"/>
  <c r="D223" i="7"/>
  <c r="L223" i="7" s="1"/>
  <c r="B223" i="7"/>
  <c r="H222" i="7"/>
  <c r="G222" i="7"/>
  <c r="D222" i="7"/>
  <c r="L222" i="7" s="1"/>
  <c r="H221" i="7"/>
  <c r="G221" i="7"/>
  <c r="J221" i="7" s="1"/>
  <c r="B221" i="7"/>
  <c r="D221" i="7" s="1"/>
  <c r="L221" i="7" s="1"/>
  <c r="H220" i="7"/>
  <c r="G220" i="7"/>
  <c r="D220" i="7"/>
  <c r="L220" i="7" s="1"/>
  <c r="H219" i="7"/>
  <c r="G219" i="7"/>
  <c r="B219" i="7"/>
  <c r="F218" i="7"/>
  <c r="F216" i="7" s="1"/>
  <c r="E218" i="7"/>
  <c r="C218" i="7"/>
  <c r="C216" i="7" s="1"/>
  <c r="H217" i="7"/>
  <c r="G217" i="7"/>
  <c r="D217" i="7"/>
  <c r="L217" i="7" s="1"/>
  <c r="E216" i="7"/>
  <c r="H214" i="7"/>
  <c r="D214" i="7"/>
  <c r="H213" i="7"/>
  <c r="J213" i="7" s="1"/>
  <c r="B213" i="7"/>
  <c r="L212" i="7"/>
  <c r="K212" i="7"/>
  <c r="G212" i="7"/>
  <c r="F212" i="7"/>
  <c r="E212" i="7"/>
  <c r="C212" i="7"/>
  <c r="L211" i="7"/>
  <c r="H211" i="7"/>
  <c r="G211" i="7"/>
  <c r="J211" i="7" s="1"/>
  <c r="D211" i="7"/>
  <c r="H210" i="7"/>
  <c r="L210" i="7" s="1"/>
  <c r="G210" i="7"/>
  <c r="D210" i="7"/>
  <c r="H209" i="7"/>
  <c r="L209" i="7" s="1"/>
  <c r="G209" i="7"/>
  <c r="D209" i="7"/>
  <c r="H208" i="7"/>
  <c r="L208" i="7" s="1"/>
  <c r="G208" i="7"/>
  <c r="D208" i="7"/>
  <c r="H207" i="7"/>
  <c r="L207" i="7" s="1"/>
  <c r="G207" i="7"/>
  <c r="D207" i="7"/>
  <c r="H206" i="7"/>
  <c r="L206" i="7" s="1"/>
  <c r="D206" i="7"/>
  <c r="H205" i="7"/>
  <c r="L205" i="7" s="1"/>
  <c r="G205" i="7"/>
  <c r="D205" i="7"/>
  <c r="H204" i="7"/>
  <c r="L204" i="7" s="1"/>
  <c r="G204" i="7"/>
  <c r="D204" i="7"/>
  <c r="H203" i="7"/>
  <c r="L203" i="7" s="1"/>
  <c r="G203" i="7"/>
  <c r="D203" i="7"/>
  <c r="H202" i="7"/>
  <c r="L202" i="7" s="1"/>
  <c r="G202" i="7"/>
  <c r="J202" i="7" s="1"/>
  <c r="D202" i="7"/>
  <c r="L201" i="7"/>
  <c r="H201" i="7"/>
  <c r="J201" i="7" s="1"/>
  <c r="D201" i="7"/>
  <c r="H200" i="7"/>
  <c r="L200" i="7" s="1"/>
  <c r="D200" i="7"/>
  <c r="H199" i="7"/>
  <c r="L199" i="7" s="1"/>
  <c r="G199" i="7"/>
  <c r="D199" i="7"/>
  <c r="H198" i="7"/>
  <c r="L198" i="7" s="1"/>
  <c r="G198" i="7"/>
  <c r="D198" i="7"/>
  <c r="H197" i="7"/>
  <c r="G197" i="7"/>
  <c r="J197" i="7" s="1"/>
  <c r="B197" i="7"/>
  <c r="H196" i="7"/>
  <c r="L196" i="7" s="1"/>
  <c r="G196" i="7"/>
  <c r="D196" i="7"/>
  <c r="H195" i="7"/>
  <c r="L195" i="7" s="1"/>
  <c r="G195" i="7"/>
  <c r="D195" i="7"/>
  <c r="H194" i="7"/>
  <c r="L194" i="7" s="1"/>
  <c r="G194" i="7"/>
  <c r="D194" i="7"/>
  <c r="H193" i="7"/>
  <c r="L193" i="7" s="1"/>
  <c r="G193" i="7"/>
  <c r="D193" i="7"/>
  <c r="H192" i="7"/>
  <c r="G192" i="7"/>
  <c r="G191" i="7" s="1"/>
  <c r="B192" i="7"/>
  <c r="F191" i="7"/>
  <c r="E191" i="7"/>
  <c r="C191" i="7"/>
  <c r="H190" i="7"/>
  <c r="L190" i="7" s="1"/>
  <c r="G190" i="7"/>
  <c r="D190" i="7"/>
  <c r="H189" i="7"/>
  <c r="L189" i="7" s="1"/>
  <c r="G189" i="7"/>
  <c r="D189" i="7"/>
  <c r="H188" i="7"/>
  <c r="L188" i="7" s="1"/>
  <c r="D188" i="7"/>
  <c r="H187" i="7"/>
  <c r="L187" i="7" s="1"/>
  <c r="G187" i="7"/>
  <c r="D187" i="7"/>
  <c r="H186" i="7"/>
  <c r="L186" i="7" s="1"/>
  <c r="G186" i="7"/>
  <c r="D186" i="7"/>
  <c r="H185" i="7"/>
  <c r="L185" i="7" s="1"/>
  <c r="D185" i="7"/>
  <c r="H184" i="7"/>
  <c r="L184" i="7" s="1"/>
  <c r="G184" i="7"/>
  <c r="D184" i="7"/>
  <c r="H183" i="7"/>
  <c r="L183" i="7" s="1"/>
  <c r="G183" i="7"/>
  <c r="D183" i="7"/>
  <c r="H182" i="7"/>
  <c r="D182" i="7"/>
  <c r="H181" i="7"/>
  <c r="L181" i="7" s="1"/>
  <c r="G181" i="7"/>
  <c r="D181" i="7"/>
  <c r="H180" i="7"/>
  <c r="L180" i="7" s="1"/>
  <c r="G180" i="7"/>
  <c r="J180" i="7" s="1"/>
  <c r="D180" i="7"/>
  <c r="H179" i="7"/>
  <c r="D179" i="7"/>
  <c r="L178" i="7"/>
  <c r="H178" i="7"/>
  <c r="G178" i="7"/>
  <c r="J178" i="7" s="1"/>
  <c r="D178" i="7"/>
  <c r="H177" i="7"/>
  <c r="L177" i="7" s="1"/>
  <c r="G177" i="7"/>
  <c r="D177" i="7"/>
  <c r="H176" i="7"/>
  <c r="G176" i="7"/>
  <c r="D176" i="7"/>
  <c r="F175" i="7"/>
  <c r="E175" i="7"/>
  <c r="C175" i="7"/>
  <c r="B175" i="7"/>
  <c r="H174" i="7"/>
  <c r="L174" i="7" s="1"/>
  <c r="G174" i="7"/>
  <c r="D174" i="7"/>
  <c r="H173" i="7"/>
  <c r="G173" i="7"/>
  <c r="B173" i="7"/>
  <c r="D173" i="7" s="1"/>
  <c r="H172" i="7"/>
  <c r="L172" i="7" s="1"/>
  <c r="G172" i="7"/>
  <c r="D172" i="7"/>
  <c r="K171" i="7"/>
  <c r="F171" i="7"/>
  <c r="H169" i="7"/>
  <c r="L169" i="7" s="1"/>
  <c r="G169" i="7"/>
  <c r="J169" i="7" s="1"/>
  <c r="D169" i="7"/>
  <c r="L168" i="7"/>
  <c r="H168" i="7"/>
  <c r="G168" i="7"/>
  <c r="J168" i="7" s="1"/>
  <c r="D168" i="7"/>
  <c r="H167" i="7"/>
  <c r="L167" i="7" s="1"/>
  <c r="G167" i="7"/>
  <c r="D167" i="7"/>
  <c r="H166" i="7"/>
  <c r="L166" i="7" s="1"/>
  <c r="G166" i="7"/>
  <c r="D166" i="7"/>
  <c r="H165" i="7"/>
  <c r="L165" i="7" s="1"/>
  <c r="G165" i="7"/>
  <c r="D165" i="7"/>
  <c r="H164" i="7"/>
  <c r="L164" i="7" s="1"/>
  <c r="G164" i="7"/>
  <c r="D164" i="7"/>
  <c r="H163" i="7"/>
  <c r="L163" i="7" s="1"/>
  <c r="G163" i="7"/>
  <c r="D163" i="7"/>
  <c r="H162" i="7"/>
  <c r="G162" i="7"/>
  <c r="D162" i="7"/>
  <c r="B162" i="7"/>
  <c r="H161" i="7"/>
  <c r="G161" i="7"/>
  <c r="D161" i="7"/>
  <c r="L161" i="7" s="1"/>
  <c r="H160" i="7"/>
  <c r="G160" i="7"/>
  <c r="J160" i="7" s="1"/>
  <c r="B160" i="7"/>
  <c r="D160" i="7" s="1"/>
  <c r="L160" i="7" s="1"/>
  <c r="H159" i="7"/>
  <c r="G159" i="7"/>
  <c r="B159" i="7"/>
  <c r="D159" i="7" s="1"/>
  <c r="L159" i="7" s="1"/>
  <c r="H158" i="7"/>
  <c r="G158" i="7"/>
  <c r="J158" i="7" s="1"/>
  <c r="D158" i="7"/>
  <c r="L158" i="7" s="1"/>
  <c r="H157" i="7"/>
  <c r="G157" i="7"/>
  <c r="D157" i="7"/>
  <c r="L157" i="7" s="1"/>
  <c r="H156" i="7"/>
  <c r="G156" i="7"/>
  <c r="J156" i="7" s="1"/>
  <c r="D156" i="7"/>
  <c r="L156" i="7" s="1"/>
  <c r="H155" i="7"/>
  <c r="G155" i="7"/>
  <c r="D155" i="7"/>
  <c r="L155" i="7" s="1"/>
  <c r="H154" i="7"/>
  <c r="G154" i="7"/>
  <c r="J154" i="7" s="1"/>
  <c r="B154" i="7"/>
  <c r="D154" i="7" s="1"/>
  <c r="L154" i="7" s="1"/>
  <c r="H153" i="7"/>
  <c r="H152" i="7" s="1"/>
  <c r="G153" i="7"/>
  <c r="B153" i="7"/>
  <c r="F152" i="7"/>
  <c r="E152" i="7"/>
  <c r="C152" i="7"/>
  <c r="H151" i="7"/>
  <c r="G151" i="7"/>
  <c r="D151" i="7"/>
  <c r="L151" i="7" s="1"/>
  <c r="H150" i="7"/>
  <c r="G150" i="7"/>
  <c r="D150" i="7"/>
  <c r="L150" i="7" s="1"/>
  <c r="H149" i="7"/>
  <c r="G149" i="7"/>
  <c r="D149" i="7"/>
  <c r="G148" i="7"/>
  <c r="F148" i="7"/>
  <c r="E148" i="7"/>
  <c r="C148" i="7"/>
  <c r="B148" i="7"/>
  <c r="H147" i="7"/>
  <c r="G147" i="7"/>
  <c r="B147" i="7"/>
  <c r="D147" i="7" s="1"/>
  <c r="L147" i="7" s="1"/>
  <c r="H146" i="7"/>
  <c r="G146" i="7"/>
  <c r="B146" i="7"/>
  <c r="D146" i="7" s="1"/>
  <c r="L146" i="7" s="1"/>
  <c r="H145" i="7"/>
  <c r="D145" i="7"/>
  <c r="H144" i="7"/>
  <c r="G144" i="7"/>
  <c r="G142" i="7" s="1"/>
  <c r="D144" i="7"/>
  <c r="L144" i="7" s="1"/>
  <c r="H143" i="7"/>
  <c r="G143" i="7"/>
  <c r="B143" i="7"/>
  <c r="F142" i="7"/>
  <c r="E142" i="7"/>
  <c r="C142" i="7"/>
  <c r="H141" i="7"/>
  <c r="G141" i="7"/>
  <c r="B141" i="7"/>
  <c r="D141" i="7" s="1"/>
  <c r="L141" i="7" s="1"/>
  <c r="H140" i="7"/>
  <c r="G140" i="7"/>
  <c r="B140" i="7"/>
  <c r="D140" i="7" s="1"/>
  <c r="L140" i="7" s="1"/>
  <c r="H139" i="7"/>
  <c r="G139" i="7"/>
  <c r="D139" i="7"/>
  <c r="L139" i="7" s="1"/>
  <c r="H138" i="7"/>
  <c r="G138" i="7"/>
  <c r="D138" i="7"/>
  <c r="L138" i="7" s="1"/>
  <c r="H137" i="7"/>
  <c r="G137" i="7"/>
  <c r="D137" i="7"/>
  <c r="L137" i="7" s="1"/>
  <c r="B137" i="7"/>
  <c r="H136" i="7"/>
  <c r="G136" i="7"/>
  <c r="D136" i="7"/>
  <c r="L136" i="7" s="1"/>
  <c r="B136" i="7"/>
  <c r="H135" i="7"/>
  <c r="G135" i="7"/>
  <c r="B135" i="7"/>
  <c r="G134" i="7"/>
  <c r="F134" i="7"/>
  <c r="E134" i="7"/>
  <c r="C134" i="7"/>
  <c r="H133" i="7"/>
  <c r="G133" i="7"/>
  <c r="D133" i="7"/>
  <c r="L133" i="7" s="1"/>
  <c r="H132" i="7"/>
  <c r="G132" i="7"/>
  <c r="D132" i="7"/>
  <c r="L132" i="7" s="1"/>
  <c r="B132" i="7"/>
  <c r="H131" i="7"/>
  <c r="G131" i="7"/>
  <c r="D131" i="7"/>
  <c r="L131" i="7" s="1"/>
  <c r="B131" i="7"/>
  <c r="L130" i="7"/>
  <c r="H130" i="7"/>
  <c r="G130" i="7"/>
  <c r="J130" i="7" s="1"/>
  <c r="B130" i="7"/>
  <c r="D130" i="7" s="1"/>
  <c r="H129" i="7"/>
  <c r="L129" i="7" s="1"/>
  <c r="G129" i="7"/>
  <c r="D129" i="7"/>
  <c r="H128" i="7"/>
  <c r="L128" i="7" s="1"/>
  <c r="G128" i="7"/>
  <c r="D128" i="7"/>
  <c r="F127" i="7"/>
  <c r="K126" i="7"/>
  <c r="F126" i="7"/>
  <c r="F125" i="7" s="1"/>
  <c r="H121" i="7"/>
  <c r="F121" i="7"/>
  <c r="E121" i="7"/>
  <c r="G121" i="7" s="1"/>
  <c r="H120" i="7"/>
  <c r="F120" i="7"/>
  <c r="E120" i="7"/>
  <c r="H119" i="7"/>
  <c r="F119" i="7"/>
  <c r="E119" i="7"/>
  <c r="H118" i="7"/>
  <c r="F118" i="7"/>
  <c r="E118" i="7"/>
  <c r="H117" i="7"/>
  <c r="F117" i="7"/>
  <c r="E117" i="7"/>
  <c r="F116" i="7"/>
  <c r="H115" i="7"/>
  <c r="F115" i="7"/>
  <c r="E115" i="7"/>
  <c r="H114" i="7"/>
  <c r="F114" i="7"/>
  <c r="E114" i="7"/>
  <c r="H113" i="7"/>
  <c r="F113" i="7"/>
  <c r="E113" i="7"/>
  <c r="G113" i="7" s="1"/>
  <c r="J113" i="7" s="1"/>
  <c r="H112" i="7"/>
  <c r="F112" i="7"/>
  <c r="E112" i="7"/>
  <c r="H109" i="7"/>
  <c r="F109" i="7"/>
  <c r="E109" i="7"/>
  <c r="H108" i="7"/>
  <c r="F108" i="7"/>
  <c r="E108" i="7"/>
  <c r="H107" i="7"/>
  <c r="F107" i="7"/>
  <c r="E107" i="7"/>
  <c r="H106" i="7"/>
  <c r="F106" i="7"/>
  <c r="E106" i="7"/>
  <c r="H104" i="7"/>
  <c r="F104" i="7"/>
  <c r="E104" i="7"/>
  <c r="H103" i="7"/>
  <c r="F103" i="7"/>
  <c r="E103" i="7"/>
  <c r="H102" i="7"/>
  <c r="F102" i="7"/>
  <c r="E102" i="7"/>
  <c r="H101" i="7"/>
  <c r="F101" i="7"/>
  <c r="F99" i="7" s="1"/>
  <c r="E101" i="7"/>
  <c r="H100" i="7"/>
  <c r="F100" i="7"/>
  <c r="E100" i="7"/>
  <c r="E99" i="7" s="1"/>
  <c r="H98" i="7"/>
  <c r="F98" i="7"/>
  <c r="E98" i="7"/>
  <c r="H95" i="7"/>
  <c r="F95" i="7"/>
  <c r="E95" i="7"/>
  <c r="H94" i="7"/>
  <c r="H93" i="7" s="1"/>
  <c r="F94" i="7"/>
  <c r="E94" i="7"/>
  <c r="E93" i="7"/>
  <c r="H92" i="7"/>
  <c r="F92" i="7"/>
  <c r="E92" i="7"/>
  <c r="H91" i="7"/>
  <c r="F91" i="7"/>
  <c r="E91" i="7"/>
  <c r="H90" i="7"/>
  <c r="F90" i="7"/>
  <c r="E90" i="7"/>
  <c r="H89" i="7"/>
  <c r="F89" i="7"/>
  <c r="E89" i="7"/>
  <c r="H88" i="7"/>
  <c r="F88" i="7"/>
  <c r="E88" i="7"/>
  <c r="H87" i="7"/>
  <c r="F87" i="7"/>
  <c r="E87" i="7"/>
  <c r="H86" i="7"/>
  <c r="F86" i="7"/>
  <c r="E86" i="7"/>
  <c r="H85" i="7"/>
  <c r="F85" i="7"/>
  <c r="E85" i="7"/>
  <c r="H84" i="7"/>
  <c r="F84" i="7"/>
  <c r="E84" i="7"/>
  <c r="H83" i="7"/>
  <c r="F83" i="7"/>
  <c r="E83" i="7"/>
  <c r="H82" i="7"/>
  <c r="F82" i="7"/>
  <c r="E82" i="7"/>
  <c r="H81" i="7"/>
  <c r="F81" i="7"/>
  <c r="E81" i="7"/>
  <c r="H80" i="7"/>
  <c r="F80" i="7"/>
  <c r="E80" i="7"/>
  <c r="H79" i="7"/>
  <c r="F79" i="7"/>
  <c r="E79" i="7"/>
  <c r="H78" i="7"/>
  <c r="F78" i="7"/>
  <c r="E78" i="7"/>
  <c r="H77" i="7"/>
  <c r="F77" i="7"/>
  <c r="E77" i="7"/>
  <c r="H76" i="7"/>
  <c r="F76" i="7"/>
  <c r="E76" i="7"/>
  <c r="H75" i="7"/>
  <c r="F75" i="7"/>
  <c r="E75" i="7"/>
  <c r="H74" i="7"/>
  <c r="F74" i="7"/>
  <c r="E74" i="7"/>
  <c r="H73" i="7"/>
  <c r="H72" i="7" s="1"/>
  <c r="F73" i="7"/>
  <c r="E73" i="7"/>
  <c r="H71" i="7"/>
  <c r="F71" i="7"/>
  <c r="E71" i="7"/>
  <c r="G71" i="7" s="1"/>
  <c r="H70" i="7"/>
  <c r="F70" i="7"/>
  <c r="E70" i="7"/>
  <c r="H69" i="7"/>
  <c r="F69" i="7"/>
  <c r="E69" i="7"/>
  <c r="G69" i="7" s="1"/>
  <c r="H68" i="7"/>
  <c r="F68" i="7"/>
  <c r="E68" i="7"/>
  <c r="H67" i="7"/>
  <c r="F67" i="7"/>
  <c r="E67" i="7"/>
  <c r="G67" i="7" s="1"/>
  <c r="H66" i="7"/>
  <c r="F66" i="7"/>
  <c r="E66" i="7"/>
  <c r="H65" i="7"/>
  <c r="F65" i="7"/>
  <c r="E65" i="7"/>
  <c r="G65" i="7" s="1"/>
  <c r="H64" i="7"/>
  <c r="F64" i="7"/>
  <c r="E64" i="7"/>
  <c r="H63" i="7"/>
  <c r="F63" i="7"/>
  <c r="E63" i="7"/>
  <c r="G63" i="7" s="1"/>
  <c r="H62" i="7"/>
  <c r="F62" i="7"/>
  <c r="E62" i="7"/>
  <c r="H61" i="7"/>
  <c r="F61" i="7"/>
  <c r="E61" i="7"/>
  <c r="G61" i="7" s="1"/>
  <c r="H60" i="7"/>
  <c r="F60" i="7"/>
  <c r="E60" i="7"/>
  <c r="H59" i="7"/>
  <c r="F59" i="7"/>
  <c r="E59" i="7"/>
  <c r="G59" i="7" s="1"/>
  <c r="H58" i="7"/>
  <c r="F58" i="7"/>
  <c r="F56" i="7" s="1"/>
  <c r="E58" i="7"/>
  <c r="H57" i="7"/>
  <c r="H56" i="7" s="1"/>
  <c r="F57" i="7"/>
  <c r="E57" i="7"/>
  <c r="E56" i="7" s="1"/>
  <c r="H55" i="7"/>
  <c r="F55" i="7"/>
  <c r="E55" i="7"/>
  <c r="H54" i="7"/>
  <c r="F54" i="7"/>
  <c r="E54" i="7"/>
  <c r="H53" i="7"/>
  <c r="F53" i="7"/>
  <c r="E53" i="7"/>
  <c r="H50" i="7"/>
  <c r="F50" i="7"/>
  <c r="E50" i="7"/>
  <c r="G50" i="7" s="1"/>
  <c r="H49" i="7"/>
  <c r="F49" i="7"/>
  <c r="E49" i="7"/>
  <c r="H48" i="7"/>
  <c r="F48" i="7"/>
  <c r="E48" i="7"/>
  <c r="H47" i="7"/>
  <c r="F47" i="7"/>
  <c r="E47" i="7"/>
  <c r="G47" i="7" s="1"/>
  <c r="J47" i="7" s="1"/>
  <c r="H46" i="7"/>
  <c r="F46" i="7"/>
  <c r="E46" i="7"/>
  <c r="H45" i="7"/>
  <c r="F45" i="7"/>
  <c r="E45" i="7"/>
  <c r="H44" i="7"/>
  <c r="F44" i="7"/>
  <c r="E44" i="7"/>
  <c r="H43" i="7"/>
  <c r="F43" i="7"/>
  <c r="E43" i="7"/>
  <c r="H42" i="7"/>
  <c r="F42" i="7"/>
  <c r="E42" i="7"/>
  <c r="G42" i="7" s="1"/>
  <c r="H41" i="7"/>
  <c r="F41" i="7"/>
  <c r="E41" i="7"/>
  <c r="H40" i="7"/>
  <c r="F40" i="7"/>
  <c r="E40" i="7"/>
  <c r="H39" i="7"/>
  <c r="F39" i="7"/>
  <c r="E39" i="7"/>
  <c r="G39" i="7" s="1"/>
  <c r="J39" i="7" s="1"/>
  <c r="H38" i="7"/>
  <c r="F38" i="7"/>
  <c r="E38" i="7"/>
  <c r="H37" i="7"/>
  <c r="F37" i="7"/>
  <c r="E37" i="7"/>
  <c r="H36" i="7"/>
  <c r="F36" i="7"/>
  <c r="E36" i="7"/>
  <c r="H35" i="7"/>
  <c r="F35" i="7"/>
  <c r="F33" i="7" s="1"/>
  <c r="E35" i="7"/>
  <c r="H34" i="7"/>
  <c r="F34" i="7"/>
  <c r="E34" i="7"/>
  <c r="G34" i="7" s="1"/>
  <c r="E33" i="7"/>
  <c r="H32" i="7"/>
  <c r="F32" i="7"/>
  <c r="E32" i="7"/>
  <c r="H31" i="7"/>
  <c r="F31" i="7"/>
  <c r="F29" i="7" s="1"/>
  <c r="E31" i="7"/>
  <c r="H30" i="7"/>
  <c r="F30" i="7"/>
  <c r="E30" i="7"/>
  <c r="G30" i="7" s="1"/>
  <c r="E29" i="7"/>
  <c r="H28" i="7"/>
  <c r="F28" i="7"/>
  <c r="E28" i="7"/>
  <c r="H27" i="7"/>
  <c r="F27" i="7"/>
  <c r="E27" i="7"/>
  <c r="H26" i="7"/>
  <c r="F26" i="7"/>
  <c r="E26" i="7"/>
  <c r="H25" i="7"/>
  <c r="F25" i="7"/>
  <c r="E25" i="7"/>
  <c r="H24" i="7"/>
  <c r="F24" i="7"/>
  <c r="E24" i="7"/>
  <c r="E23" i="7"/>
  <c r="H22" i="7"/>
  <c r="F22" i="7"/>
  <c r="E22" i="7"/>
  <c r="H21" i="7"/>
  <c r="F21" i="7"/>
  <c r="E21" i="7"/>
  <c r="H20" i="7"/>
  <c r="F20" i="7"/>
  <c r="E20" i="7"/>
  <c r="H19" i="7"/>
  <c r="F19" i="7"/>
  <c r="E19" i="7"/>
  <c r="G19" i="7" s="1"/>
  <c r="H18" i="7"/>
  <c r="F18" i="7"/>
  <c r="E18" i="7"/>
  <c r="H17" i="7"/>
  <c r="F17" i="7"/>
  <c r="E17" i="7"/>
  <c r="H16" i="7"/>
  <c r="F16" i="7"/>
  <c r="E16" i="7"/>
  <c r="G16" i="7" s="1"/>
  <c r="J16" i="7" s="1"/>
  <c r="E15" i="7"/>
  <c r="H14" i="7"/>
  <c r="F14" i="7"/>
  <c r="E14" i="7"/>
  <c r="G14" i="7" s="1"/>
  <c r="J14" i="7" s="1"/>
  <c r="H13" i="7"/>
  <c r="F13" i="7"/>
  <c r="E13" i="7"/>
  <c r="H12" i="7"/>
  <c r="F12" i="7"/>
  <c r="E12" i="7"/>
  <c r="H11" i="7"/>
  <c r="F11" i="7"/>
  <c r="E11" i="7"/>
  <c r="H10" i="7"/>
  <c r="F10" i="7"/>
  <c r="E10" i="7"/>
  <c r="H9" i="7"/>
  <c r="F9" i="7"/>
  <c r="E9" i="7"/>
  <c r="A2" i="7"/>
  <c r="A1" i="7"/>
  <c r="I44" i="6"/>
  <c r="E44" i="6"/>
  <c r="F43" i="6"/>
  <c r="E43" i="6"/>
  <c r="F42" i="6"/>
  <c r="E42" i="6"/>
  <c r="F41" i="6"/>
  <c r="E41" i="6"/>
  <c r="F40" i="6"/>
  <c r="E40" i="6"/>
  <c r="F39" i="6"/>
  <c r="E39" i="6"/>
  <c r="F38" i="6"/>
  <c r="E38" i="6"/>
  <c r="F37" i="6"/>
  <c r="E37" i="6"/>
  <c r="F36" i="6"/>
  <c r="E36" i="6"/>
  <c r="F35" i="6"/>
  <c r="E35" i="6"/>
  <c r="F34" i="6"/>
  <c r="I34" i="6" s="1"/>
  <c r="E33" i="6"/>
  <c r="C33" i="6"/>
  <c r="B33" i="6"/>
  <c r="F31" i="6"/>
  <c r="E31" i="6"/>
  <c r="F29" i="6"/>
  <c r="E29" i="6"/>
  <c r="F28" i="6"/>
  <c r="E28" i="6"/>
  <c r="F27" i="6"/>
  <c r="E27" i="6"/>
  <c r="C27" i="6"/>
  <c r="B27" i="6"/>
  <c r="C26" i="6"/>
  <c r="F22" i="6"/>
  <c r="E22" i="6"/>
  <c r="I22" i="6" s="1"/>
  <c r="B22" i="6"/>
  <c r="F21" i="6"/>
  <c r="B21" i="6"/>
  <c r="E21" i="6" s="1"/>
  <c r="F20" i="6"/>
  <c r="B20" i="6"/>
  <c r="E20" i="6" s="1"/>
  <c r="I20" i="6" s="1"/>
  <c r="F19" i="6"/>
  <c r="B19" i="6"/>
  <c r="E19" i="6" s="1"/>
  <c r="I19" i="6" s="1"/>
  <c r="F18" i="6"/>
  <c r="E18" i="6"/>
  <c r="I18" i="6" s="1"/>
  <c r="B18" i="6"/>
  <c r="F17" i="6"/>
  <c r="C17" i="6"/>
  <c r="B17" i="6"/>
  <c r="F16" i="6"/>
  <c r="E16" i="6"/>
  <c r="I16" i="6" s="1"/>
  <c r="B16" i="6"/>
  <c r="F15" i="6"/>
  <c r="B15" i="6"/>
  <c r="E15" i="6" s="1"/>
  <c r="F14" i="6"/>
  <c r="B14" i="6"/>
  <c r="E14" i="6" s="1"/>
  <c r="I14" i="6" s="1"/>
  <c r="F13" i="6"/>
  <c r="B13" i="6"/>
  <c r="E13" i="6" s="1"/>
  <c r="I13" i="6" s="1"/>
  <c r="C12" i="6"/>
  <c r="F10" i="6"/>
  <c r="C10" i="6"/>
  <c r="B10" i="6"/>
  <c r="B8" i="6" s="1"/>
  <c r="F9" i="6"/>
  <c r="C9" i="6"/>
  <c r="B9" i="6"/>
  <c r="C8" i="6"/>
  <c r="A3" i="6"/>
  <c r="E97" i="7" l="1"/>
  <c r="F12" i="6"/>
  <c r="I15" i="6"/>
  <c r="I21" i="6"/>
  <c r="I17" i="6"/>
  <c r="E9" i="6"/>
  <c r="H9" i="6" s="1"/>
  <c r="B12" i="6"/>
  <c r="B24" i="6" s="1"/>
  <c r="I28" i="6"/>
  <c r="I29" i="6"/>
  <c r="E26" i="6"/>
  <c r="B26" i="6"/>
  <c r="I35" i="6"/>
  <c r="I36" i="6"/>
  <c r="I37" i="6"/>
  <c r="I38" i="6"/>
  <c r="I39" i="6"/>
  <c r="I40" i="6"/>
  <c r="I41" i="6"/>
  <c r="I42" i="6"/>
  <c r="I43" i="6"/>
  <c r="H134" i="7"/>
  <c r="L162" i="7"/>
  <c r="G232" i="7"/>
  <c r="G10" i="7"/>
  <c r="J10" i="7" s="1"/>
  <c r="G13" i="7"/>
  <c r="I13" i="7" s="1"/>
  <c r="G20" i="7"/>
  <c r="J20" i="7" s="1"/>
  <c r="F23" i="7"/>
  <c r="G25" i="7"/>
  <c r="J25" i="7" s="1"/>
  <c r="G27" i="7"/>
  <c r="J27" i="7" s="1"/>
  <c r="G31" i="7"/>
  <c r="J31" i="7" s="1"/>
  <c r="G35" i="7"/>
  <c r="J35" i="7" s="1"/>
  <c r="G38" i="7"/>
  <c r="I38" i="7" s="1"/>
  <c r="G43" i="7"/>
  <c r="J43" i="7" s="1"/>
  <c r="G46" i="7"/>
  <c r="I46" i="7" s="1"/>
  <c r="G54" i="7"/>
  <c r="J54" i="7" s="1"/>
  <c r="F72" i="7"/>
  <c r="G74" i="7"/>
  <c r="I74" i="7" s="1"/>
  <c r="G76" i="7"/>
  <c r="J76" i="7" s="1"/>
  <c r="G78" i="7"/>
  <c r="I78" i="7" s="1"/>
  <c r="G80" i="7"/>
  <c r="J80" i="7" s="1"/>
  <c r="G82" i="7"/>
  <c r="I82" i="7" s="1"/>
  <c r="F93" i="7"/>
  <c r="G104" i="7"/>
  <c r="I104" i="7" s="1"/>
  <c r="J135" i="7"/>
  <c r="J139" i="7"/>
  <c r="J146" i="7"/>
  <c r="H148" i="7"/>
  <c r="J150" i="7"/>
  <c r="G152" i="7"/>
  <c r="J164" i="7"/>
  <c r="J165" i="7"/>
  <c r="E171" i="7"/>
  <c r="E127" i="7" s="1"/>
  <c r="E126" i="7" s="1"/>
  <c r="E125" i="7" s="1"/>
  <c r="D175" i="7"/>
  <c r="G175" i="7"/>
  <c r="G171" i="7" s="1"/>
  <c r="J184" i="7"/>
  <c r="J186" i="7"/>
  <c r="J187" i="7"/>
  <c r="J189" i="7"/>
  <c r="J193" i="7"/>
  <c r="J194" i="7"/>
  <c r="J205" i="7"/>
  <c r="J207" i="7"/>
  <c r="J208" i="7"/>
  <c r="G218" i="7"/>
  <c r="G216" i="7" s="1"/>
  <c r="J227" i="7"/>
  <c r="L228" i="7"/>
  <c r="H99" i="7"/>
  <c r="H97" i="7" s="1"/>
  <c r="F111" i="7"/>
  <c r="D135" i="7"/>
  <c r="L135" i="7" s="1"/>
  <c r="L134" i="7" s="1"/>
  <c r="B134" i="7"/>
  <c r="H175" i="7"/>
  <c r="L175" i="7" s="1"/>
  <c r="L176" i="7"/>
  <c r="D213" i="7"/>
  <c r="D212" i="7" s="1"/>
  <c r="B212" i="7"/>
  <c r="D219" i="7"/>
  <c r="B218" i="7"/>
  <c r="B216" i="7" s="1"/>
  <c r="G11" i="7"/>
  <c r="I11" i="7" s="1"/>
  <c r="G12" i="7"/>
  <c r="J12" i="7" s="1"/>
  <c r="F15" i="7"/>
  <c r="G17" i="7"/>
  <c r="J17" i="7" s="1"/>
  <c r="J15" i="7" s="1"/>
  <c r="G18" i="7"/>
  <c r="J18" i="7" s="1"/>
  <c r="G21" i="7"/>
  <c r="J21" i="7" s="1"/>
  <c r="G22" i="7"/>
  <c r="J22" i="7" s="1"/>
  <c r="G24" i="7"/>
  <c r="J24" i="7" s="1"/>
  <c r="J23" i="7" s="1"/>
  <c r="G26" i="7"/>
  <c r="J26" i="7" s="1"/>
  <c r="G28" i="7"/>
  <c r="I28" i="7" s="1"/>
  <c r="H29" i="7"/>
  <c r="G32" i="7"/>
  <c r="I32" i="7" s="1"/>
  <c r="H33" i="7"/>
  <c r="G36" i="7"/>
  <c r="I36" i="7" s="1"/>
  <c r="G37" i="7"/>
  <c r="J37" i="7" s="1"/>
  <c r="G40" i="7"/>
  <c r="I40" i="7" s="1"/>
  <c r="G41" i="7"/>
  <c r="J41" i="7" s="1"/>
  <c r="G44" i="7"/>
  <c r="I44" i="7" s="1"/>
  <c r="G45" i="7"/>
  <c r="J45" i="7" s="1"/>
  <c r="G48" i="7"/>
  <c r="I48" i="7" s="1"/>
  <c r="G49" i="7"/>
  <c r="J49" i="7" s="1"/>
  <c r="G53" i="7"/>
  <c r="I53" i="7" s="1"/>
  <c r="G55" i="7"/>
  <c r="J55" i="7" s="1"/>
  <c r="G58" i="7"/>
  <c r="I58" i="7" s="1"/>
  <c r="G60" i="7"/>
  <c r="I60" i="7" s="1"/>
  <c r="G62" i="7"/>
  <c r="J62" i="7" s="1"/>
  <c r="G64" i="7"/>
  <c r="I64" i="7" s="1"/>
  <c r="G66" i="7"/>
  <c r="J66" i="7" s="1"/>
  <c r="G68" i="7"/>
  <c r="I68" i="7" s="1"/>
  <c r="G70" i="7"/>
  <c r="I70" i="7" s="1"/>
  <c r="F97" i="7"/>
  <c r="E116" i="7"/>
  <c r="E111" i="7" s="1"/>
  <c r="H116" i="7"/>
  <c r="H111" i="7" s="1"/>
  <c r="E72" i="7"/>
  <c r="E52" i="7" s="1"/>
  <c r="E8" i="7" s="1"/>
  <c r="E7" i="7" s="1"/>
  <c r="G75" i="7"/>
  <c r="I75" i="7" s="1"/>
  <c r="G77" i="7"/>
  <c r="I77" i="7" s="1"/>
  <c r="G79" i="7"/>
  <c r="I79" i="7" s="1"/>
  <c r="G81" i="7"/>
  <c r="J81" i="7" s="1"/>
  <c r="G102" i="7"/>
  <c r="I102" i="7" s="1"/>
  <c r="G106" i="7"/>
  <c r="J106" i="7" s="1"/>
  <c r="G107" i="7"/>
  <c r="J107" i="7" s="1"/>
  <c r="G109" i="7"/>
  <c r="J109" i="7" s="1"/>
  <c r="G114" i="7"/>
  <c r="I114" i="7" s="1"/>
  <c r="G115" i="7"/>
  <c r="J115" i="7" s="1"/>
  <c r="G119" i="7"/>
  <c r="I119" i="7" s="1"/>
  <c r="J132" i="7"/>
  <c r="J133" i="7"/>
  <c r="J137" i="7"/>
  <c r="J138" i="7"/>
  <c r="J141" i="7"/>
  <c r="J143" i="7"/>
  <c r="H142" i="7"/>
  <c r="L148" i="7"/>
  <c r="J153" i="7"/>
  <c r="J152" i="7" s="1"/>
  <c r="J159" i="7"/>
  <c r="J162" i="7"/>
  <c r="J163" i="7"/>
  <c r="J166" i="7"/>
  <c r="J167" i="7"/>
  <c r="J172" i="7"/>
  <c r="J174" i="7"/>
  <c r="J176" i="7"/>
  <c r="J181" i="7"/>
  <c r="J183" i="7"/>
  <c r="H191" i="7"/>
  <c r="J195" i="7"/>
  <c r="J196" i="7"/>
  <c r="J198" i="7"/>
  <c r="J199" i="7"/>
  <c r="J203" i="7"/>
  <c r="J204" i="7"/>
  <c r="J209" i="7"/>
  <c r="J210" i="7"/>
  <c r="J223" i="7"/>
  <c r="J228" i="7"/>
  <c r="H232" i="7"/>
  <c r="E99" i="9"/>
  <c r="J9" i="9"/>
  <c r="J14" i="9"/>
  <c r="J12" i="9" s="1"/>
  <c r="J18" i="9"/>
  <c r="J21" i="9"/>
  <c r="J20" i="9" s="1"/>
  <c r="J22" i="9"/>
  <c r="J28" i="9"/>
  <c r="J26" i="9" s="1"/>
  <c r="J32" i="9"/>
  <c r="J30" i="9" s="1"/>
  <c r="J36" i="9"/>
  <c r="J40" i="9"/>
  <c r="J44" i="9"/>
  <c r="B49" i="9"/>
  <c r="B99" i="9" s="1"/>
  <c r="G49" i="9"/>
  <c r="G99" i="9" s="1"/>
  <c r="J50" i="9"/>
  <c r="H99" i="9"/>
  <c r="J55" i="9"/>
  <c r="J53" i="9" s="1"/>
  <c r="J69" i="9"/>
  <c r="J68" i="9" s="1"/>
  <c r="J94" i="9"/>
  <c r="J96" i="9"/>
  <c r="J95" i="9" s="1"/>
  <c r="K9" i="8"/>
  <c r="E40" i="8"/>
  <c r="K40" i="8"/>
  <c r="H40" i="8"/>
  <c r="J40" i="8"/>
  <c r="J13" i="7"/>
  <c r="J19" i="7"/>
  <c r="I19" i="7"/>
  <c r="J11" i="7"/>
  <c r="I17" i="7"/>
  <c r="I21" i="7"/>
  <c r="G9" i="7"/>
  <c r="I14" i="7"/>
  <c r="I16" i="7"/>
  <c r="H15" i="7"/>
  <c r="I18" i="7"/>
  <c r="I20" i="7"/>
  <c r="I22" i="7"/>
  <c r="I24" i="7"/>
  <c r="H23" i="7"/>
  <c r="J28" i="7"/>
  <c r="J32" i="7"/>
  <c r="J36" i="7"/>
  <c r="J40" i="7"/>
  <c r="J44" i="7"/>
  <c r="J48" i="7"/>
  <c r="J53" i="7"/>
  <c r="J58" i="7"/>
  <c r="J60" i="7"/>
  <c r="I62" i="7"/>
  <c r="I66" i="7"/>
  <c r="J68" i="7"/>
  <c r="J70" i="7"/>
  <c r="J77" i="7"/>
  <c r="J79" i="7"/>
  <c r="I81" i="7"/>
  <c r="I106" i="7"/>
  <c r="I109" i="7"/>
  <c r="J114" i="7"/>
  <c r="G15" i="7"/>
  <c r="J30" i="7"/>
  <c r="I30" i="7"/>
  <c r="J34" i="7"/>
  <c r="G33" i="7"/>
  <c r="I33" i="7" s="1"/>
  <c r="I34" i="7"/>
  <c r="J38" i="7"/>
  <c r="J42" i="7"/>
  <c r="I42" i="7"/>
  <c r="J50" i="7"/>
  <c r="I50" i="7"/>
  <c r="I54" i="7"/>
  <c r="J59" i="7"/>
  <c r="I59" i="7"/>
  <c r="J61" i="7"/>
  <c r="I61" i="7"/>
  <c r="J63" i="7"/>
  <c r="I63" i="7"/>
  <c r="J65" i="7"/>
  <c r="I65" i="7"/>
  <c r="J67" i="7"/>
  <c r="I67" i="7"/>
  <c r="J69" i="7"/>
  <c r="I69" i="7"/>
  <c r="J71" i="7"/>
  <c r="I71" i="7"/>
  <c r="J74" i="7"/>
  <c r="I76" i="7"/>
  <c r="I80" i="7"/>
  <c r="J82" i="7"/>
  <c r="J121" i="7"/>
  <c r="I121" i="7"/>
  <c r="G57" i="7"/>
  <c r="G73" i="7"/>
  <c r="G98" i="7"/>
  <c r="I107" i="7"/>
  <c r="G112" i="7"/>
  <c r="I113" i="7"/>
  <c r="C127" i="7"/>
  <c r="C126" i="7" s="1"/>
  <c r="C243" i="7" s="1"/>
  <c r="L233" i="7"/>
  <c r="L232" i="7" s="1"/>
  <c r="J234" i="7"/>
  <c r="I35" i="7"/>
  <c r="I39" i="7"/>
  <c r="I43" i="7"/>
  <c r="I47" i="7"/>
  <c r="H52" i="7"/>
  <c r="G83" i="7"/>
  <c r="J83" i="7" s="1"/>
  <c r="G84" i="7"/>
  <c r="J84" i="7" s="1"/>
  <c r="G85" i="7"/>
  <c r="J85" i="7" s="1"/>
  <c r="G86" i="7"/>
  <c r="J86" i="7" s="1"/>
  <c r="G87" i="7"/>
  <c r="J87" i="7" s="1"/>
  <c r="G88" i="7"/>
  <c r="J88" i="7" s="1"/>
  <c r="G89" i="7"/>
  <c r="J89" i="7" s="1"/>
  <c r="G90" i="7"/>
  <c r="J90" i="7" s="1"/>
  <c r="G91" i="7"/>
  <c r="J91" i="7" s="1"/>
  <c r="G92" i="7"/>
  <c r="J92" i="7" s="1"/>
  <c r="G94" i="7"/>
  <c r="I94" i="7" s="1"/>
  <c r="G95" i="7"/>
  <c r="J95" i="7" s="1"/>
  <c r="G100" i="7"/>
  <c r="G101" i="7"/>
  <c r="J101" i="7" s="1"/>
  <c r="I101" i="7"/>
  <c r="G103" i="7"/>
  <c r="J103" i="7" s="1"/>
  <c r="I103" i="7"/>
  <c r="G108" i="7"/>
  <c r="J108" i="7" s="1"/>
  <c r="I108" i="7"/>
  <c r="G117" i="7"/>
  <c r="G118" i="7"/>
  <c r="J118" i="7" s="1"/>
  <c r="G120" i="7"/>
  <c r="J120" i="7" s="1"/>
  <c r="G127" i="7"/>
  <c r="J128" i="7"/>
  <c r="J129" i="7"/>
  <c r="J131" i="7"/>
  <c r="D134" i="7"/>
  <c r="D143" i="7"/>
  <c r="B142" i="7"/>
  <c r="D148" i="7"/>
  <c r="L149" i="7"/>
  <c r="D153" i="7"/>
  <c r="B152" i="7"/>
  <c r="J177" i="7"/>
  <c r="J136" i="7"/>
  <c r="J134" i="7" s="1"/>
  <c r="J140" i="7"/>
  <c r="J144" i="7"/>
  <c r="J142" i="7" s="1"/>
  <c r="J147" i="7"/>
  <c r="J149" i="7"/>
  <c r="J148" i="7" s="1"/>
  <c r="J151" i="7"/>
  <c r="J155" i="7"/>
  <c r="J157" i="7"/>
  <c r="J161" i="7"/>
  <c r="C171" i="7"/>
  <c r="J192" i="7"/>
  <c r="J191" i="7" s="1"/>
  <c r="J214" i="7"/>
  <c r="J212" i="7" s="1"/>
  <c r="H212" i="7"/>
  <c r="H171" i="7" s="1"/>
  <c r="H127" i="7" s="1"/>
  <c r="H126" i="7" s="1"/>
  <c r="H125" i="7" s="1"/>
  <c r="H218" i="7"/>
  <c r="H216" i="7" s="1"/>
  <c r="L173" i="7"/>
  <c r="J190" i="7"/>
  <c r="L192" i="7"/>
  <c r="L191" i="7" s="1"/>
  <c r="D192" i="7"/>
  <c r="D191" i="7" s="1"/>
  <c r="B191" i="7"/>
  <c r="B171" i="7" s="1"/>
  <c r="L197" i="7"/>
  <c r="D197" i="7"/>
  <c r="J217" i="7"/>
  <c r="J219" i="7"/>
  <c r="J220" i="7"/>
  <c r="J222" i="7"/>
  <c r="J225" i="7"/>
  <c r="J230" i="7"/>
  <c r="J235" i="7"/>
  <c r="H14" i="6"/>
  <c r="H18" i="6"/>
  <c r="H20" i="6"/>
  <c r="H22" i="6"/>
  <c r="B46" i="6"/>
  <c r="F8" i="6"/>
  <c r="I9" i="6"/>
  <c r="E10" i="6"/>
  <c r="C24" i="6"/>
  <c r="F24" i="6"/>
  <c r="I12" i="6"/>
  <c r="H13" i="6"/>
  <c r="H15" i="6"/>
  <c r="E17" i="6"/>
  <c r="H19" i="6"/>
  <c r="H21" i="6"/>
  <c r="C46" i="6"/>
  <c r="I31" i="6"/>
  <c r="F33" i="6"/>
  <c r="J175" i="7" l="1"/>
  <c r="I120" i="7"/>
  <c r="I118" i="7"/>
  <c r="J46" i="7"/>
  <c r="J29" i="7"/>
  <c r="I12" i="7"/>
  <c r="J232" i="7"/>
  <c r="I27" i="7"/>
  <c r="J104" i="7"/>
  <c r="J78" i="7"/>
  <c r="J33" i="7"/>
  <c r="J119" i="7"/>
  <c r="J102" i="7"/>
  <c r="J75" i="7"/>
  <c r="J64" i="7"/>
  <c r="I26" i="7"/>
  <c r="F52" i="7"/>
  <c r="I33" i="6"/>
  <c r="I27" i="6"/>
  <c r="I26" i="6"/>
  <c r="F8" i="7"/>
  <c r="F7" i="7" s="1"/>
  <c r="F123" i="7" s="1"/>
  <c r="F243" i="7" s="1"/>
  <c r="L171" i="7"/>
  <c r="D171" i="7"/>
  <c r="J171" i="7"/>
  <c r="J127" i="7" s="1"/>
  <c r="I49" i="7"/>
  <c r="I45" i="7"/>
  <c r="I41" i="7"/>
  <c r="I37" i="7"/>
  <c r="I31" i="7"/>
  <c r="E123" i="7"/>
  <c r="E243" i="7" s="1"/>
  <c r="G29" i="7"/>
  <c r="I29" i="7" s="1"/>
  <c r="G23" i="7"/>
  <c r="I23" i="7" s="1"/>
  <c r="I55" i="7"/>
  <c r="I25" i="7"/>
  <c r="I10" i="7"/>
  <c r="I95" i="7"/>
  <c r="L219" i="7"/>
  <c r="L218" i="7" s="1"/>
  <c r="L216" i="7" s="1"/>
  <c r="D218" i="7"/>
  <c r="D216" i="7" s="1"/>
  <c r="J49" i="9"/>
  <c r="J99" i="9" s="1"/>
  <c r="J218" i="7"/>
  <c r="J216" i="7" s="1"/>
  <c r="B127" i="7"/>
  <c r="B126" i="7" s="1"/>
  <c r="B243" i="7" s="1"/>
  <c r="G126" i="7"/>
  <c r="G125" i="7" s="1"/>
  <c r="J112" i="7"/>
  <c r="I112" i="7"/>
  <c r="J98" i="7"/>
  <c r="I98" i="7"/>
  <c r="J57" i="7"/>
  <c r="J56" i="7" s="1"/>
  <c r="G56" i="7"/>
  <c r="I57" i="7"/>
  <c r="H8" i="7"/>
  <c r="L153" i="7"/>
  <c r="L152" i="7" s="1"/>
  <c r="D152" i="7"/>
  <c r="L143" i="7"/>
  <c r="L142" i="7" s="1"/>
  <c r="D142" i="7"/>
  <c r="J117" i="7"/>
  <c r="J116" i="7" s="1"/>
  <c r="G116" i="7"/>
  <c r="I116" i="7" s="1"/>
  <c r="I117" i="7"/>
  <c r="J100" i="7"/>
  <c r="G99" i="7"/>
  <c r="I99" i="7" s="1"/>
  <c r="I100" i="7"/>
  <c r="G93" i="7"/>
  <c r="I93" i="7" s="1"/>
  <c r="J94" i="7"/>
  <c r="J93" i="7" s="1"/>
  <c r="I92" i="7"/>
  <c r="I91" i="7"/>
  <c r="I90" i="7"/>
  <c r="I89" i="7"/>
  <c r="I88" i="7"/>
  <c r="I87" i="7"/>
  <c r="I86" i="7"/>
  <c r="I85" i="7"/>
  <c r="I84" i="7"/>
  <c r="I83" i="7"/>
  <c r="J73" i="7"/>
  <c r="J72" i="7" s="1"/>
  <c r="J52" i="7" s="1"/>
  <c r="G72" i="7"/>
  <c r="I72" i="7" s="1"/>
  <c r="I73" i="7"/>
  <c r="I15" i="7"/>
  <c r="J9" i="7"/>
  <c r="I9" i="7"/>
  <c r="F26" i="6"/>
  <c r="H17" i="6"/>
  <c r="E12" i="6"/>
  <c r="I10" i="6"/>
  <c r="I8" i="6" s="1"/>
  <c r="I24" i="6" s="1"/>
  <c r="H10" i="6"/>
  <c r="E8" i="6"/>
  <c r="H8" i="6" s="1"/>
  <c r="J99" i="7" l="1"/>
  <c r="D127" i="7"/>
  <c r="D126" i="7" s="1"/>
  <c r="D243" i="7" s="1"/>
  <c r="I46" i="6"/>
  <c r="L127" i="7"/>
  <c r="L126" i="7" s="1"/>
  <c r="L243" i="7" s="1"/>
  <c r="J97" i="7"/>
  <c r="G111" i="7"/>
  <c r="I111" i="7" s="1"/>
  <c r="G52" i="7"/>
  <c r="I56" i="7"/>
  <c r="J8" i="7"/>
  <c r="J126" i="7"/>
  <c r="J125" i="7" s="1"/>
  <c r="H7" i="7"/>
  <c r="G97" i="7"/>
  <c r="I97" i="7" s="1"/>
  <c r="J111" i="7"/>
  <c r="E24" i="6"/>
  <c r="H12" i="6"/>
  <c r="F46" i="6"/>
  <c r="J7" i="7" l="1"/>
  <c r="J123" i="7" s="1"/>
  <c r="J243" i="7" s="1"/>
  <c r="G8" i="7"/>
  <c r="I52" i="7"/>
  <c r="H123" i="7"/>
  <c r="E46" i="6"/>
  <c r="H24" i="6"/>
  <c r="H243" i="7" l="1"/>
  <c r="G7" i="7"/>
  <c r="I8" i="7"/>
  <c r="H46" i="6"/>
  <c r="G123" i="7" l="1"/>
  <c r="I7" i="7"/>
  <c r="G243" i="7" l="1"/>
  <c r="I123" i="7"/>
  <c r="I243" i="7" l="1"/>
  <c r="N99" i="4" l="1"/>
  <c r="M99" i="4"/>
  <c r="L99" i="4"/>
  <c r="K99" i="4"/>
  <c r="J99" i="4"/>
  <c r="I99" i="4"/>
  <c r="H99" i="4"/>
  <c r="G99" i="4"/>
  <c r="E99" i="4"/>
  <c r="D99" i="4"/>
  <c r="C99" i="4"/>
  <c r="B99" i="4"/>
  <c r="O99" i="4" s="1"/>
  <c r="N98" i="4"/>
  <c r="M98" i="4"/>
  <c r="L98" i="4"/>
  <c r="K98" i="4"/>
  <c r="J98" i="4"/>
  <c r="I98" i="4"/>
  <c r="H98" i="4"/>
  <c r="G98" i="4"/>
  <c r="E98" i="4"/>
  <c r="D98" i="4"/>
  <c r="C98" i="4"/>
  <c r="B98" i="4"/>
  <c r="N97" i="4"/>
  <c r="M97" i="4"/>
  <c r="L97" i="4"/>
  <c r="K97" i="4"/>
  <c r="J97" i="4"/>
  <c r="I97" i="4"/>
  <c r="H97" i="4"/>
  <c r="G97" i="4"/>
  <c r="E97" i="4"/>
  <c r="D97" i="4"/>
  <c r="C97" i="4"/>
  <c r="B97" i="4"/>
  <c r="N96" i="4"/>
  <c r="N95" i="4" s="1"/>
  <c r="M96" i="4"/>
  <c r="L96" i="4"/>
  <c r="L95" i="4" s="1"/>
  <c r="K96" i="4"/>
  <c r="J96" i="4"/>
  <c r="J95" i="4" s="1"/>
  <c r="I96" i="4"/>
  <c r="H96" i="4"/>
  <c r="H95" i="4" s="1"/>
  <c r="G96" i="4"/>
  <c r="E96" i="4"/>
  <c r="E95" i="4" s="1"/>
  <c r="D96" i="4"/>
  <c r="D95" i="4" s="1"/>
  <c r="C96" i="4"/>
  <c r="C95" i="4" s="1"/>
  <c r="B96" i="4"/>
  <c r="O96" i="4" s="1"/>
  <c r="M95" i="4"/>
  <c r="I95" i="4"/>
  <c r="N94" i="4"/>
  <c r="M94" i="4"/>
  <c r="L94" i="4"/>
  <c r="K94" i="4"/>
  <c r="J94" i="4"/>
  <c r="I94" i="4"/>
  <c r="H94" i="4"/>
  <c r="G94" i="4"/>
  <c r="E94" i="4"/>
  <c r="D94" i="4"/>
  <c r="C94" i="4"/>
  <c r="B94" i="4"/>
  <c r="N89" i="4"/>
  <c r="M89" i="4"/>
  <c r="L89" i="4"/>
  <c r="K89" i="4"/>
  <c r="J89" i="4"/>
  <c r="I89" i="4"/>
  <c r="H89" i="4"/>
  <c r="G89" i="4"/>
  <c r="E89" i="4"/>
  <c r="D89" i="4"/>
  <c r="C89" i="4"/>
  <c r="N88" i="4"/>
  <c r="M88" i="4"/>
  <c r="L88" i="4"/>
  <c r="K88" i="4"/>
  <c r="J88" i="4"/>
  <c r="I88" i="4"/>
  <c r="H88" i="4"/>
  <c r="G88" i="4"/>
  <c r="E88" i="4"/>
  <c r="D88" i="4"/>
  <c r="C88" i="4"/>
  <c r="N87" i="4"/>
  <c r="M87" i="4"/>
  <c r="L87" i="4"/>
  <c r="K87" i="4"/>
  <c r="J87" i="4"/>
  <c r="I87" i="4"/>
  <c r="H87" i="4"/>
  <c r="G87" i="4"/>
  <c r="E87" i="4"/>
  <c r="D87" i="4"/>
  <c r="C87" i="4"/>
  <c r="N86" i="4"/>
  <c r="M86" i="4"/>
  <c r="L86" i="4"/>
  <c r="K86" i="4"/>
  <c r="J86" i="4"/>
  <c r="I86" i="4"/>
  <c r="H86" i="4"/>
  <c r="G86" i="4"/>
  <c r="E86" i="4"/>
  <c r="D86" i="4"/>
  <c r="C86" i="4"/>
  <c r="N85" i="4"/>
  <c r="M85" i="4"/>
  <c r="L85" i="4"/>
  <c r="K85" i="4"/>
  <c r="J85" i="4"/>
  <c r="I85" i="4"/>
  <c r="H85" i="4"/>
  <c r="G85" i="4"/>
  <c r="E85" i="4"/>
  <c r="D85" i="4"/>
  <c r="C85" i="4"/>
  <c r="N84" i="4"/>
  <c r="M84" i="4"/>
  <c r="L84" i="4"/>
  <c r="K84" i="4"/>
  <c r="J84" i="4"/>
  <c r="I84" i="4"/>
  <c r="H84" i="4"/>
  <c r="G84" i="4"/>
  <c r="E84" i="4"/>
  <c r="D84" i="4"/>
  <c r="C84" i="4"/>
  <c r="N83" i="4"/>
  <c r="M83" i="4"/>
  <c r="L83" i="4"/>
  <c r="K83" i="4"/>
  <c r="J83" i="4"/>
  <c r="I83" i="4"/>
  <c r="H83" i="4"/>
  <c r="G83" i="4"/>
  <c r="E83" i="4"/>
  <c r="D83" i="4"/>
  <c r="C83" i="4"/>
  <c r="N82" i="4"/>
  <c r="M82" i="4"/>
  <c r="L82" i="4"/>
  <c r="K82" i="4"/>
  <c r="J82" i="4"/>
  <c r="I82" i="4"/>
  <c r="H82" i="4"/>
  <c r="G82" i="4"/>
  <c r="E82" i="4"/>
  <c r="D82" i="4"/>
  <c r="C82" i="4"/>
  <c r="N81" i="4"/>
  <c r="M81" i="4"/>
  <c r="L81" i="4"/>
  <c r="K81" i="4"/>
  <c r="J81" i="4"/>
  <c r="I81" i="4"/>
  <c r="H81" i="4"/>
  <c r="G81" i="4"/>
  <c r="E81" i="4"/>
  <c r="D81" i="4"/>
  <c r="C81" i="4"/>
  <c r="N80" i="4"/>
  <c r="M80" i="4"/>
  <c r="L80" i="4"/>
  <c r="K80" i="4"/>
  <c r="J80" i="4"/>
  <c r="I80" i="4"/>
  <c r="H80" i="4"/>
  <c r="G80" i="4"/>
  <c r="E80" i="4"/>
  <c r="D80" i="4"/>
  <c r="C80" i="4"/>
  <c r="N79" i="4"/>
  <c r="M79" i="4"/>
  <c r="L79" i="4"/>
  <c r="K79" i="4"/>
  <c r="J79" i="4"/>
  <c r="I79" i="4"/>
  <c r="H79" i="4"/>
  <c r="G79" i="4"/>
  <c r="E79" i="4"/>
  <c r="D79" i="4"/>
  <c r="C79" i="4"/>
  <c r="N78" i="4"/>
  <c r="M78" i="4"/>
  <c r="L78" i="4"/>
  <c r="K78" i="4"/>
  <c r="J78" i="4"/>
  <c r="I78" i="4"/>
  <c r="H78" i="4"/>
  <c r="G78" i="4"/>
  <c r="E78" i="4"/>
  <c r="D78" i="4"/>
  <c r="C78" i="4"/>
  <c r="N77" i="4"/>
  <c r="M77" i="4"/>
  <c r="L77" i="4"/>
  <c r="K77" i="4"/>
  <c r="J77" i="4"/>
  <c r="I77" i="4"/>
  <c r="H77" i="4"/>
  <c r="G77" i="4"/>
  <c r="E77" i="4"/>
  <c r="D77" i="4"/>
  <c r="C77" i="4"/>
  <c r="N76" i="4"/>
  <c r="M76" i="4"/>
  <c r="L76" i="4"/>
  <c r="K76" i="4"/>
  <c r="J76" i="4"/>
  <c r="I76" i="4"/>
  <c r="H76" i="4"/>
  <c r="G76" i="4"/>
  <c r="E76" i="4"/>
  <c r="D76" i="4"/>
  <c r="C76" i="4"/>
  <c r="N75" i="4"/>
  <c r="M75" i="4"/>
  <c r="L75" i="4"/>
  <c r="K75" i="4"/>
  <c r="J75" i="4"/>
  <c r="I75" i="4"/>
  <c r="H75" i="4"/>
  <c r="G75" i="4"/>
  <c r="E75" i="4"/>
  <c r="D75" i="4"/>
  <c r="C75" i="4"/>
  <c r="N74" i="4"/>
  <c r="M74" i="4"/>
  <c r="L74" i="4"/>
  <c r="K74" i="4"/>
  <c r="J74" i="4"/>
  <c r="I74" i="4"/>
  <c r="H74" i="4"/>
  <c r="G74" i="4"/>
  <c r="E74" i="4"/>
  <c r="D74" i="4"/>
  <c r="C74" i="4"/>
  <c r="N73" i="4"/>
  <c r="M73" i="4"/>
  <c r="L73" i="4"/>
  <c r="K73" i="4"/>
  <c r="J73" i="4"/>
  <c r="I73" i="4"/>
  <c r="H73" i="4"/>
  <c r="G73" i="4"/>
  <c r="E73" i="4"/>
  <c r="D73" i="4"/>
  <c r="C73" i="4"/>
  <c r="N72" i="4"/>
  <c r="M72" i="4"/>
  <c r="L72" i="4"/>
  <c r="K72" i="4"/>
  <c r="J72" i="4"/>
  <c r="I72" i="4"/>
  <c r="H72" i="4"/>
  <c r="G72" i="4"/>
  <c r="E72" i="4"/>
  <c r="D72" i="4"/>
  <c r="C72" i="4"/>
  <c r="N71" i="4"/>
  <c r="M71" i="4"/>
  <c r="L71" i="4"/>
  <c r="K71" i="4"/>
  <c r="J71" i="4"/>
  <c r="I71" i="4"/>
  <c r="H71" i="4"/>
  <c r="G71" i="4"/>
  <c r="E71" i="4"/>
  <c r="D71" i="4"/>
  <c r="C71" i="4"/>
  <c r="N70" i="4"/>
  <c r="N69" i="4" s="1"/>
  <c r="M70" i="4"/>
  <c r="L70" i="4"/>
  <c r="L69" i="4" s="1"/>
  <c r="K70" i="4"/>
  <c r="J70" i="4"/>
  <c r="J69" i="4" s="1"/>
  <c r="I70" i="4"/>
  <c r="H70" i="4"/>
  <c r="H69" i="4" s="1"/>
  <c r="G70" i="4"/>
  <c r="E70" i="4"/>
  <c r="E69" i="4" s="1"/>
  <c r="D70" i="4"/>
  <c r="C70" i="4"/>
  <c r="C69" i="4" s="1"/>
  <c r="K69" i="4"/>
  <c r="G69" i="4"/>
  <c r="N68" i="4"/>
  <c r="M68" i="4"/>
  <c r="L68" i="4"/>
  <c r="K68" i="4"/>
  <c r="J68" i="4"/>
  <c r="I68" i="4"/>
  <c r="H68" i="4"/>
  <c r="G68" i="4"/>
  <c r="E68" i="4"/>
  <c r="D68" i="4"/>
  <c r="C68" i="4"/>
  <c r="N67" i="4"/>
  <c r="M67" i="4"/>
  <c r="L67" i="4"/>
  <c r="K67" i="4"/>
  <c r="J67" i="4"/>
  <c r="I67" i="4"/>
  <c r="H67" i="4"/>
  <c r="G67" i="4"/>
  <c r="E67" i="4"/>
  <c r="D67" i="4"/>
  <c r="C67" i="4"/>
  <c r="N66" i="4"/>
  <c r="M66" i="4"/>
  <c r="L66" i="4"/>
  <c r="K66" i="4"/>
  <c r="J66" i="4"/>
  <c r="I66" i="4"/>
  <c r="H66" i="4"/>
  <c r="G66" i="4"/>
  <c r="E66" i="4"/>
  <c r="D66" i="4"/>
  <c r="C66" i="4"/>
  <c r="N65" i="4"/>
  <c r="M65" i="4"/>
  <c r="L65" i="4"/>
  <c r="K65" i="4"/>
  <c r="J65" i="4"/>
  <c r="I65" i="4"/>
  <c r="H65" i="4"/>
  <c r="G65" i="4"/>
  <c r="E65" i="4"/>
  <c r="D65" i="4"/>
  <c r="C65" i="4"/>
  <c r="N64" i="4"/>
  <c r="M64" i="4"/>
  <c r="L64" i="4"/>
  <c r="K64" i="4"/>
  <c r="J64" i="4"/>
  <c r="I64" i="4"/>
  <c r="H64" i="4"/>
  <c r="G64" i="4"/>
  <c r="E64" i="4"/>
  <c r="D64" i="4"/>
  <c r="C64" i="4"/>
  <c r="N63" i="4"/>
  <c r="M63" i="4"/>
  <c r="L63" i="4"/>
  <c r="K63" i="4"/>
  <c r="J63" i="4"/>
  <c r="I63" i="4"/>
  <c r="H63" i="4"/>
  <c r="G63" i="4"/>
  <c r="E63" i="4"/>
  <c r="D63" i="4"/>
  <c r="C63" i="4"/>
  <c r="N62" i="4"/>
  <c r="M62" i="4"/>
  <c r="L62" i="4"/>
  <c r="K62" i="4"/>
  <c r="J62" i="4"/>
  <c r="I62" i="4"/>
  <c r="H62" i="4"/>
  <c r="G62" i="4"/>
  <c r="E62" i="4"/>
  <c r="D62" i="4"/>
  <c r="C62" i="4"/>
  <c r="N61" i="4"/>
  <c r="M61" i="4"/>
  <c r="L61" i="4"/>
  <c r="K61" i="4"/>
  <c r="J61" i="4"/>
  <c r="I61" i="4"/>
  <c r="H61" i="4"/>
  <c r="G61" i="4"/>
  <c r="E61" i="4"/>
  <c r="D61" i="4"/>
  <c r="C61" i="4"/>
  <c r="N60" i="4"/>
  <c r="M60" i="4"/>
  <c r="L60" i="4"/>
  <c r="K60" i="4"/>
  <c r="J60" i="4"/>
  <c r="I60" i="4"/>
  <c r="H60" i="4"/>
  <c r="G60" i="4"/>
  <c r="E60" i="4"/>
  <c r="D60" i="4"/>
  <c r="C60" i="4"/>
  <c r="N59" i="4"/>
  <c r="M59" i="4"/>
  <c r="L59" i="4"/>
  <c r="K59" i="4"/>
  <c r="J59" i="4"/>
  <c r="I59" i="4"/>
  <c r="H59" i="4"/>
  <c r="G59" i="4"/>
  <c r="E59" i="4"/>
  <c r="D59" i="4"/>
  <c r="C59" i="4"/>
  <c r="N58" i="4"/>
  <c r="M58" i="4"/>
  <c r="L58" i="4"/>
  <c r="K58" i="4"/>
  <c r="J58" i="4"/>
  <c r="I58" i="4"/>
  <c r="H58" i="4"/>
  <c r="G58" i="4"/>
  <c r="E58" i="4"/>
  <c r="D58" i="4"/>
  <c r="C58" i="4"/>
  <c r="N57" i="4"/>
  <c r="M57" i="4"/>
  <c r="L57" i="4"/>
  <c r="K57" i="4"/>
  <c r="J57" i="4"/>
  <c r="I57" i="4"/>
  <c r="H57" i="4"/>
  <c r="G57" i="4"/>
  <c r="E57" i="4"/>
  <c r="D57" i="4"/>
  <c r="C57" i="4"/>
  <c r="N56" i="4"/>
  <c r="M56" i="4"/>
  <c r="L56" i="4"/>
  <c r="K56" i="4"/>
  <c r="J56" i="4"/>
  <c r="I56" i="4"/>
  <c r="H56" i="4"/>
  <c r="G56" i="4"/>
  <c r="E56" i="4"/>
  <c r="D56" i="4"/>
  <c r="C56" i="4"/>
  <c r="N55" i="4"/>
  <c r="M55" i="4"/>
  <c r="L55" i="4"/>
  <c r="K55" i="4"/>
  <c r="J55" i="4"/>
  <c r="I55" i="4"/>
  <c r="H55" i="4"/>
  <c r="G55" i="4"/>
  <c r="E55" i="4"/>
  <c r="D55" i="4"/>
  <c r="C55" i="4"/>
  <c r="N54" i="4"/>
  <c r="N53" i="4" s="1"/>
  <c r="M54" i="4"/>
  <c r="L54" i="4"/>
  <c r="L53" i="4" s="1"/>
  <c r="K54" i="4"/>
  <c r="J54" i="4"/>
  <c r="J53" i="4" s="1"/>
  <c r="I54" i="4"/>
  <c r="H54" i="4"/>
  <c r="H53" i="4" s="1"/>
  <c r="G54" i="4"/>
  <c r="E54" i="4"/>
  <c r="E53" i="4" s="1"/>
  <c r="D54" i="4"/>
  <c r="C54" i="4"/>
  <c r="C53" i="4" s="1"/>
  <c r="M53" i="4"/>
  <c r="K53" i="4"/>
  <c r="I53" i="4"/>
  <c r="G53" i="4"/>
  <c r="G49" i="4" s="1"/>
  <c r="D53" i="4"/>
  <c r="N52" i="4"/>
  <c r="M52" i="4"/>
  <c r="L52" i="4"/>
  <c r="K52" i="4"/>
  <c r="J52" i="4"/>
  <c r="I52" i="4"/>
  <c r="H52" i="4"/>
  <c r="G52" i="4"/>
  <c r="E52" i="4"/>
  <c r="D52" i="4"/>
  <c r="C52" i="4"/>
  <c r="N51" i="4"/>
  <c r="M51" i="4"/>
  <c r="L51" i="4"/>
  <c r="K51" i="4"/>
  <c r="J51" i="4"/>
  <c r="I51" i="4"/>
  <c r="H51" i="4"/>
  <c r="G51" i="4"/>
  <c r="E51" i="4"/>
  <c r="D51" i="4"/>
  <c r="C51" i="4"/>
  <c r="N50" i="4"/>
  <c r="M50" i="4"/>
  <c r="L50" i="4"/>
  <c r="K50" i="4"/>
  <c r="J50" i="4"/>
  <c r="I50" i="4"/>
  <c r="H50" i="4"/>
  <c r="H49" i="4" s="1"/>
  <c r="G50" i="4"/>
  <c r="E50" i="4"/>
  <c r="E49" i="4" s="1"/>
  <c r="D50" i="4"/>
  <c r="C50" i="4"/>
  <c r="C49" i="4" s="1"/>
  <c r="F49" i="4"/>
  <c r="N47" i="4"/>
  <c r="M47" i="4"/>
  <c r="L47" i="4"/>
  <c r="K47" i="4"/>
  <c r="J47" i="4"/>
  <c r="I47" i="4"/>
  <c r="H47" i="4"/>
  <c r="G47" i="4"/>
  <c r="E47" i="4"/>
  <c r="D47" i="4"/>
  <c r="C47" i="4"/>
  <c r="N46" i="4"/>
  <c r="M46" i="4"/>
  <c r="L46" i="4"/>
  <c r="K46" i="4"/>
  <c r="J46" i="4"/>
  <c r="I46" i="4"/>
  <c r="H46" i="4"/>
  <c r="G46" i="4"/>
  <c r="E46" i="4"/>
  <c r="D46" i="4"/>
  <c r="C46" i="4"/>
  <c r="N45" i="4"/>
  <c r="M45" i="4"/>
  <c r="L45" i="4"/>
  <c r="K45" i="4"/>
  <c r="J45" i="4"/>
  <c r="I45" i="4"/>
  <c r="H45" i="4"/>
  <c r="G45" i="4"/>
  <c r="E45" i="4"/>
  <c r="D45" i="4"/>
  <c r="C45" i="4"/>
  <c r="N44" i="4"/>
  <c r="M44" i="4"/>
  <c r="L44" i="4"/>
  <c r="K44" i="4"/>
  <c r="J44" i="4"/>
  <c r="I44" i="4"/>
  <c r="H44" i="4"/>
  <c r="G44" i="4"/>
  <c r="E44" i="4"/>
  <c r="D44" i="4"/>
  <c r="C44" i="4"/>
  <c r="N43" i="4"/>
  <c r="M43" i="4"/>
  <c r="L43" i="4"/>
  <c r="K43" i="4"/>
  <c r="J43" i="4"/>
  <c r="I43" i="4"/>
  <c r="H43" i="4"/>
  <c r="G43" i="4"/>
  <c r="E43" i="4"/>
  <c r="D43" i="4"/>
  <c r="C43" i="4"/>
  <c r="N42" i="4"/>
  <c r="M42" i="4"/>
  <c r="L42" i="4"/>
  <c r="K42" i="4"/>
  <c r="J42" i="4"/>
  <c r="I42" i="4"/>
  <c r="H42" i="4"/>
  <c r="G42" i="4"/>
  <c r="E42" i="4"/>
  <c r="D42" i="4"/>
  <c r="C42" i="4"/>
  <c r="N41" i="4"/>
  <c r="M41" i="4"/>
  <c r="L41" i="4"/>
  <c r="K41" i="4"/>
  <c r="J41" i="4"/>
  <c r="I41" i="4"/>
  <c r="H41" i="4"/>
  <c r="G41" i="4"/>
  <c r="E41" i="4"/>
  <c r="D41" i="4"/>
  <c r="C41" i="4"/>
  <c r="N40" i="4"/>
  <c r="M40" i="4"/>
  <c r="L40" i="4"/>
  <c r="K40" i="4"/>
  <c r="J40" i="4"/>
  <c r="I40" i="4"/>
  <c r="H40" i="4"/>
  <c r="G40" i="4"/>
  <c r="E40" i="4"/>
  <c r="D40" i="4"/>
  <c r="C40" i="4"/>
  <c r="N39" i="4"/>
  <c r="M39" i="4"/>
  <c r="L39" i="4"/>
  <c r="K39" i="4"/>
  <c r="J39" i="4"/>
  <c r="I39" i="4"/>
  <c r="H39" i="4"/>
  <c r="G39" i="4"/>
  <c r="E39" i="4"/>
  <c r="D39" i="4"/>
  <c r="C39" i="4"/>
  <c r="N38" i="4"/>
  <c r="M38" i="4"/>
  <c r="L38" i="4"/>
  <c r="K38" i="4"/>
  <c r="J38" i="4"/>
  <c r="I38" i="4"/>
  <c r="H38" i="4"/>
  <c r="G38" i="4"/>
  <c r="E38" i="4"/>
  <c r="D38" i="4"/>
  <c r="C38" i="4"/>
  <c r="N37" i="4"/>
  <c r="M37" i="4"/>
  <c r="L37" i="4"/>
  <c r="K37" i="4"/>
  <c r="J37" i="4"/>
  <c r="I37" i="4"/>
  <c r="H37" i="4"/>
  <c r="G37" i="4"/>
  <c r="F37" i="4"/>
  <c r="E37" i="4"/>
  <c r="D37" i="4"/>
  <c r="C37" i="4"/>
  <c r="N36" i="4"/>
  <c r="M36" i="4"/>
  <c r="L36" i="4"/>
  <c r="K36" i="4"/>
  <c r="J36" i="4"/>
  <c r="I36" i="4"/>
  <c r="H36" i="4"/>
  <c r="G36" i="4"/>
  <c r="E36" i="4"/>
  <c r="D36" i="4"/>
  <c r="C36" i="4"/>
  <c r="N35" i="4"/>
  <c r="M35" i="4"/>
  <c r="L35" i="4"/>
  <c r="K35" i="4"/>
  <c r="J35" i="4"/>
  <c r="I35" i="4"/>
  <c r="H35" i="4"/>
  <c r="G35" i="4"/>
  <c r="E35" i="4"/>
  <c r="D35" i="4"/>
  <c r="C35" i="4"/>
  <c r="N34" i="4"/>
  <c r="M34" i="4"/>
  <c r="L34" i="4"/>
  <c r="K34" i="4"/>
  <c r="J34" i="4"/>
  <c r="I34" i="4"/>
  <c r="H34" i="4"/>
  <c r="G34" i="4"/>
  <c r="E34" i="4"/>
  <c r="D34" i="4"/>
  <c r="C34" i="4"/>
  <c r="N33" i="4"/>
  <c r="M33" i="4"/>
  <c r="L33" i="4"/>
  <c r="K33" i="4"/>
  <c r="J33" i="4"/>
  <c r="I33" i="4"/>
  <c r="H33" i="4"/>
  <c r="G33" i="4"/>
  <c r="E33" i="4"/>
  <c r="D33" i="4"/>
  <c r="C33" i="4"/>
  <c r="N32" i="4"/>
  <c r="M32" i="4"/>
  <c r="L32" i="4"/>
  <c r="K32" i="4"/>
  <c r="J32" i="4"/>
  <c r="I32" i="4"/>
  <c r="H32" i="4"/>
  <c r="G32" i="4"/>
  <c r="F32" i="4"/>
  <c r="E32" i="4"/>
  <c r="D32" i="4"/>
  <c r="C32" i="4"/>
  <c r="N31" i="4"/>
  <c r="M31" i="4"/>
  <c r="L31" i="4"/>
  <c r="K31" i="4"/>
  <c r="J31" i="4"/>
  <c r="I31" i="4"/>
  <c r="H31" i="4"/>
  <c r="G31" i="4"/>
  <c r="F31" i="4"/>
  <c r="E31" i="4"/>
  <c r="D31" i="4"/>
  <c r="C31" i="4"/>
  <c r="N30" i="4"/>
  <c r="M30" i="4"/>
  <c r="L30" i="4"/>
  <c r="K30" i="4"/>
  <c r="J30" i="4"/>
  <c r="I30" i="4"/>
  <c r="H30" i="4"/>
  <c r="G30" i="4"/>
  <c r="F30" i="4"/>
  <c r="F100" i="4" s="1"/>
  <c r="E30" i="4"/>
  <c r="D30" i="4"/>
  <c r="C30" i="4"/>
  <c r="N29" i="4"/>
  <c r="M29" i="4"/>
  <c r="L29" i="4"/>
  <c r="K29" i="4"/>
  <c r="J29" i="4"/>
  <c r="I29" i="4"/>
  <c r="H29" i="4"/>
  <c r="G29" i="4"/>
  <c r="E29" i="4"/>
  <c r="D29" i="4"/>
  <c r="C29" i="4"/>
  <c r="N28" i="4"/>
  <c r="M28" i="4"/>
  <c r="L28" i="4"/>
  <c r="K28" i="4"/>
  <c r="J28" i="4"/>
  <c r="I28" i="4"/>
  <c r="H28" i="4"/>
  <c r="G28" i="4"/>
  <c r="E28" i="4"/>
  <c r="D28" i="4"/>
  <c r="C28" i="4"/>
  <c r="B28" i="4"/>
  <c r="N27" i="4"/>
  <c r="M27" i="4"/>
  <c r="M26" i="4" s="1"/>
  <c r="L27" i="4"/>
  <c r="K27" i="4"/>
  <c r="K26" i="4" s="1"/>
  <c r="J27" i="4"/>
  <c r="I27" i="4"/>
  <c r="I26" i="4" s="1"/>
  <c r="H27" i="4"/>
  <c r="G27" i="4"/>
  <c r="G26" i="4" s="1"/>
  <c r="E27" i="4"/>
  <c r="D27" i="4"/>
  <c r="D26" i="4" s="1"/>
  <c r="C27" i="4"/>
  <c r="L26" i="4"/>
  <c r="H26" i="4"/>
  <c r="C26" i="4"/>
  <c r="N25" i="4"/>
  <c r="M25" i="4"/>
  <c r="L25" i="4"/>
  <c r="K25" i="4"/>
  <c r="J25" i="4"/>
  <c r="I25" i="4"/>
  <c r="H25" i="4"/>
  <c r="G25" i="4"/>
  <c r="E25" i="4"/>
  <c r="D25" i="4"/>
  <c r="C25" i="4"/>
  <c r="N24" i="4"/>
  <c r="M24" i="4"/>
  <c r="L24" i="4"/>
  <c r="K24" i="4"/>
  <c r="J24" i="4"/>
  <c r="I24" i="4"/>
  <c r="H24" i="4"/>
  <c r="G24" i="4"/>
  <c r="E24" i="4"/>
  <c r="D24" i="4"/>
  <c r="C24" i="4"/>
  <c r="N23" i="4"/>
  <c r="M23" i="4"/>
  <c r="L23" i="4"/>
  <c r="K23" i="4"/>
  <c r="J23" i="4"/>
  <c r="I23" i="4"/>
  <c r="H23" i="4"/>
  <c r="G23" i="4"/>
  <c r="E23" i="4"/>
  <c r="D23" i="4"/>
  <c r="C23" i="4"/>
  <c r="N22" i="4"/>
  <c r="M22" i="4"/>
  <c r="L22" i="4"/>
  <c r="K22" i="4"/>
  <c r="J22" i="4"/>
  <c r="I22" i="4"/>
  <c r="H22" i="4"/>
  <c r="G22" i="4"/>
  <c r="E22" i="4"/>
  <c r="D22" i="4"/>
  <c r="C22" i="4"/>
  <c r="N21" i="4"/>
  <c r="M21" i="4"/>
  <c r="M20" i="4" s="1"/>
  <c r="L21" i="4"/>
  <c r="K21" i="4"/>
  <c r="K20" i="4" s="1"/>
  <c r="J21" i="4"/>
  <c r="I21" i="4"/>
  <c r="I20" i="4" s="1"/>
  <c r="H21" i="4"/>
  <c r="G21" i="4"/>
  <c r="G20" i="4" s="1"/>
  <c r="E21" i="4"/>
  <c r="D21" i="4"/>
  <c r="D20" i="4" s="1"/>
  <c r="C21" i="4"/>
  <c r="N20" i="4"/>
  <c r="L20" i="4"/>
  <c r="J20" i="4"/>
  <c r="H20" i="4"/>
  <c r="E20" i="4"/>
  <c r="C20" i="4"/>
  <c r="N19" i="4"/>
  <c r="M19" i="4"/>
  <c r="L19" i="4"/>
  <c r="K19" i="4"/>
  <c r="J19" i="4"/>
  <c r="I19" i="4"/>
  <c r="H19" i="4"/>
  <c r="G19" i="4"/>
  <c r="E19" i="4"/>
  <c r="D19" i="4"/>
  <c r="C19" i="4"/>
  <c r="N18" i="4"/>
  <c r="M18" i="4"/>
  <c r="L18" i="4"/>
  <c r="K18" i="4"/>
  <c r="J18" i="4"/>
  <c r="I18" i="4"/>
  <c r="H18" i="4"/>
  <c r="G18" i="4"/>
  <c r="E18" i="4"/>
  <c r="D18" i="4"/>
  <c r="C18" i="4"/>
  <c r="N17" i="4"/>
  <c r="M17" i="4"/>
  <c r="L17" i="4"/>
  <c r="K17" i="4"/>
  <c r="J17" i="4"/>
  <c r="I17" i="4"/>
  <c r="H17" i="4"/>
  <c r="G17" i="4"/>
  <c r="E17" i="4"/>
  <c r="D17" i="4"/>
  <c r="C17" i="4"/>
  <c r="N16" i="4"/>
  <c r="M16" i="4"/>
  <c r="L16" i="4"/>
  <c r="K16" i="4"/>
  <c r="J16" i="4"/>
  <c r="I16" i="4"/>
  <c r="H16" i="4"/>
  <c r="G16" i="4"/>
  <c r="E16" i="4"/>
  <c r="D16" i="4"/>
  <c r="C16" i="4"/>
  <c r="N15" i="4"/>
  <c r="M15" i="4"/>
  <c r="L15" i="4"/>
  <c r="K15" i="4"/>
  <c r="J15" i="4"/>
  <c r="I15" i="4"/>
  <c r="H15" i="4"/>
  <c r="G15" i="4"/>
  <c r="E15" i="4"/>
  <c r="D15" i="4"/>
  <c r="C15" i="4"/>
  <c r="N14" i="4"/>
  <c r="M14" i="4"/>
  <c r="L14" i="4"/>
  <c r="K14" i="4"/>
  <c r="J14" i="4"/>
  <c r="I14" i="4"/>
  <c r="H14" i="4"/>
  <c r="G14" i="4"/>
  <c r="E14" i="4"/>
  <c r="D14" i="4"/>
  <c r="C14" i="4"/>
  <c r="N13" i="4"/>
  <c r="M13" i="4"/>
  <c r="M12" i="4" s="1"/>
  <c r="L13" i="4"/>
  <c r="K13" i="4"/>
  <c r="K12" i="4" s="1"/>
  <c r="J13" i="4"/>
  <c r="I13" i="4"/>
  <c r="I12" i="4" s="1"/>
  <c r="H13" i="4"/>
  <c r="G13" i="4"/>
  <c r="G12" i="4" s="1"/>
  <c r="E13" i="4"/>
  <c r="D13" i="4"/>
  <c r="D12" i="4" s="1"/>
  <c r="C13" i="4"/>
  <c r="N12" i="4"/>
  <c r="L12" i="4"/>
  <c r="J12" i="4"/>
  <c r="H12" i="4"/>
  <c r="E12" i="4"/>
  <c r="C12" i="4"/>
  <c r="N11" i="4"/>
  <c r="M11" i="4"/>
  <c r="L11" i="4"/>
  <c r="K11" i="4"/>
  <c r="J11" i="4"/>
  <c r="I11" i="4"/>
  <c r="H11" i="4"/>
  <c r="G11" i="4"/>
  <c r="E11" i="4"/>
  <c r="D11" i="4"/>
  <c r="C11" i="4"/>
  <c r="N10" i="4"/>
  <c r="M10" i="4"/>
  <c r="L10" i="4"/>
  <c r="K10" i="4"/>
  <c r="J10" i="4"/>
  <c r="I10" i="4"/>
  <c r="H10" i="4"/>
  <c r="G10" i="4"/>
  <c r="E10" i="4"/>
  <c r="D10" i="4"/>
  <c r="C10" i="4"/>
  <c r="N9" i="4"/>
  <c r="M9" i="4"/>
  <c r="L9" i="4"/>
  <c r="K9" i="4"/>
  <c r="J9" i="4"/>
  <c r="I9" i="4"/>
  <c r="H9" i="4"/>
  <c r="G9" i="4"/>
  <c r="E9" i="4"/>
  <c r="D9" i="4"/>
  <c r="C9" i="4"/>
  <c r="N8" i="4"/>
  <c r="M8" i="4"/>
  <c r="L8" i="4"/>
  <c r="K8" i="4"/>
  <c r="J8" i="4"/>
  <c r="I8" i="4"/>
  <c r="H8" i="4"/>
  <c r="G8" i="4"/>
  <c r="E8" i="4"/>
  <c r="D8" i="4"/>
  <c r="C8" i="4"/>
  <c r="N7" i="4"/>
  <c r="M7" i="4"/>
  <c r="L7" i="4"/>
  <c r="K7" i="4"/>
  <c r="J7" i="4"/>
  <c r="I7" i="4"/>
  <c r="H7" i="4"/>
  <c r="G7" i="4"/>
  <c r="E7" i="4"/>
  <c r="D7" i="4"/>
  <c r="C7" i="4"/>
  <c r="N6" i="4"/>
  <c r="M6" i="4"/>
  <c r="L6" i="4"/>
  <c r="K6" i="4"/>
  <c r="J6" i="4"/>
  <c r="I6" i="4"/>
  <c r="H6" i="4"/>
  <c r="G6" i="4"/>
  <c r="E6" i="4"/>
  <c r="D6" i="4"/>
  <c r="C6" i="4"/>
  <c r="A1" i="4"/>
  <c r="F98" i="3"/>
  <c r="E98" i="3"/>
  <c r="D98" i="3"/>
  <c r="C98" i="3"/>
  <c r="G98" i="3" s="1"/>
  <c r="H98" i="3" s="1"/>
  <c r="B98" i="3"/>
  <c r="F97" i="3"/>
  <c r="E97" i="3"/>
  <c r="D97" i="3"/>
  <c r="C97" i="3"/>
  <c r="B97" i="3"/>
  <c r="F96" i="3"/>
  <c r="E96" i="3"/>
  <c r="D96" i="3"/>
  <c r="C96" i="3"/>
  <c r="G96" i="3" s="1"/>
  <c r="H96" i="3" s="1"/>
  <c r="B96" i="3"/>
  <c r="C95" i="3"/>
  <c r="F94" i="3"/>
  <c r="E94" i="3"/>
  <c r="D94" i="3"/>
  <c r="C94" i="3"/>
  <c r="B94" i="3"/>
  <c r="G92" i="3"/>
  <c r="H92" i="3" s="1"/>
  <c r="E91" i="3"/>
  <c r="G91" i="3" s="1"/>
  <c r="B91" i="3"/>
  <c r="B90" i="3" s="1"/>
  <c r="F90" i="3"/>
  <c r="D90" i="3"/>
  <c r="C90" i="3"/>
  <c r="F89" i="3"/>
  <c r="E89" i="3"/>
  <c r="D89" i="3"/>
  <c r="C89" i="3"/>
  <c r="B89" i="3"/>
  <c r="F88" i="3"/>
  <c r="E88" i="3"/>
  <c r="D88" i="3"/>
  <c r="C88" i="3"/>
  <c r="G88" i="3" s="1"/>
  <c r="H88" i="3" s="1"/>
  <c r="B88" i="3"/>
  <c r="F87" i="3"/>
  <c r="E87" i="3"/>
  <c r="D87" i="3"/>
  <c r="C87" i="3"/>
  <c r="B87" i="3"/>
  <c r="F86" i="3"/>
  <c r="E86" i="3"/>
  <c r="D86" i="3"/>
  <c r="C86" i="3"/>
  <c r="G86" i="3" s="1"/>
  <c r="H86" i="3" s="1"/>
  <c r="B86" i="3"/>
  <c r="F85" i="3"/>
  <c r="E85" i="3"/>
  <c r="D85" i="3"/>
  <c r="C85" i="3"/>
  <c r="B85" i="3"/>
  <c r="F84" i="3"/>
  <c r="E84" i="3"/>
  <c r="D84" i="3"/>
  <c r="C84" i="3"/>
  <c r="G84" i="3" s="1"/>
  <c r="H84" i="3" s="1"/>
  <c r="B84" i="3"/>
  <c r="F83" i="3"/>
  <c r="E83" i="3"/>
  <c r="D83" i="3"/>
  <c r="C83" i="3"/>
  <c r="B83" i="3"/>
  <c r="F82" i="3"/>
  <c r="E82" i="3"/>
  <c r="D82" i="3"/>
  <c r="C82" i="3"/>
  <c r="G82" i="3" s="1"/>
  <c r="H82" i="3" s="1"/>
  <c r="B82" i="3"/>
  <c r="F81" i="3"/>
  <c r="E81" i="3"/>
  <c r="D81" i="3"/>
  <c r="C81" i="3"/>
  <c r="B81" i="3"/>
  <c r="F80" i="3"/>
  <c r="E80" i="3"/>
  <c r="D80" i="3"/>
  <c r="C80" i="3"/>
  <c r="G80" i="3" s="1"/>
  <c r="H80" i="3" s="1"/>
  <c r="B80" i="3"/>
  <c r="F79" i="3"/>
  <c r="E79" i="3"/>
  <c r="D79" i="3"/>
  <c r="C79" i="3"/>
  <c r="B79" i="3"/>
  <c r="F78" i="3"/>
  <c r="E78" i="3"/>
  <c r="D78" i="3"/>
  <c r="C78" i="3"/>
  <c r="G78" i="3" s="1"/>
  <c r="H78" i="3" s="1"/>
  <c r="B78" i="3"/>
  <c r="F77" i="3"/>
  <c r="E77" i="3"/>
  <c r="D77" i="3"/>
  <c r="C77" i="3"/>
  <c r="B77" i="3"/>
  <c r="F76" i="3"/>
  <c r="E76" i="3"/>
  <c r="D76" i="3"/>
  <c r="C76" i="3"/>
  <c r="G76" i="3" s="1"/>
  <c r="H76" i="3" s="1"/>
  <c r="B76" i="3"/>
  <c r="F75" i="3"/>
  <c r="E75" i="3"/>
  <c r="D75" i="3"/>
  <c r="C75" i="3"/>
  <c r="B75" i="3"/>
  <c r="F74" i="3"/>
  <c r="E74" i="3"/>
  <c r="D74" i="3"/>
  <c r="C74" i="3"/>
  <c r="G74" i="3" s="1"/>
  <c r="H74" i="3" s="1"/>
  <c r="B74" i="3"/>
  <c r="F73" i="3"/>
  <c r="E73" i="3"/>
  <c r="D73" i="3"/>
  <c r="C73" i="3"/>
  <c r="B73" i="3"/>
  <c r="F72" i="3"/>
  <c r="E72" i="3"/>
  <c r="D72" i="3"/>
  <c r="C72" i="3"/>
  <c r="G72" i="3" s="1"/>
  <c r="H72" i="3" s="1"/>
  <c r="B72" i="3"/>
  <c r="F71" i="3"/>
  <c r="E71" i="3"/>
  <c r="D71" i="3"/>
  <c r="D69" i="3" s="1"/>
  <c r="C71" i="3"/>
  <c r="B71" i="3"/>
  <c r="F70" i="3"/>
  <c r="E70" i="3"/>
  <c r="E69" i="3" s="1"/>
  <c r="D70" i="3"/>
  <c r="C70" i="3"/>
  <c r="C69" i="3" s="1"/>
  <c r="B70" i="3"/>
  <c r="F69" i="3"/>
  <c r="B69" i="3"/>
  <c r="F68" i="3"/>
  <c r="E68" i="3"/>
  <c r="D68" i="3"/>
  <c r="C68" i="3"/>
  <c r="G68" i="3" s="1"/>
  <c r="H68" i="3" s="1"/>
  <c r="B68" i="3"/>
  <c r="F67" i="3"/>
  <c r="E67" i="3"/>
  <c r="D67" i="3"/>
  <c r="C67" i="3"/>
  <c r="B67" i="3"/>
  <c r="F66" i="3"/>
  <c r="E66" i="3"/>
  <c r="D66" i="3"/>
  <c r="C66" i="3"/>
  <c r="G66" i="3" s="1"/>
  <c r="H66" i="3" s="1"/>
  <c r="B66" i="3"/>
  <c r="F65" i="3"/>
  <c r="E65" i="3"/>
  <c r="D65" i="3"/>
  <c r="C65" i="3"/>
  <c r="B65" i="3"/>
  <c r="F64" i="3"/>
  <c r="E64" i="3"/>
  <c r="D64" i="3"/>
  <c r="C64" i="3"/>
  <c r="G64" i="3" s="1"/>
  <c r="H64" i="3" s="1"/>
  <c r="B64" i="3"/>
  <c r="F63" i="3"/>
  <c r="E63" i="3"/>
  <c r="D63" i="3"/>
  <c r="C63" i="3"/>
  <c r="B63" i="3"/>
  <c r="F62" i="3"/>
  <c r="E62" i="3"/>
  <c r="D62" i="3"/>
  <c r="C62" i="3"/>
  <c r="G62" i="3" s="1"/>
  <c r="H62" i="3" s="1"/>
  <c r="B62" i="3"/>
  <c r="F61" i="3"/>
  <c r="E61" i="3"/>
  <c r="D61" i="3"/>
  <c r="C61" i="3"/>
  <c r="B61" i="3"/>
  <c r="F59" i="3"/>
  <c r="E59" i="3"/>
  <c r="D59" i="3"/>
  <c r="C59" i="3"/>
  <c r="G59" i="3" s="1"/>
  <c r="H59" i="3" s="1"/>
  <c r="B59" i="3"/>
  <c r="F58" i="3"/>
  <c r="E58" i="3"/>
  <c r="D58" i="3"/>
  <c r="C58" i="3"/>
  <c r="B58" i="3"/>
  <c r="F56" i="3"/>
  <c r="E56" i="3"/>
  <c r="D56" i="3"/>
  <c r="C56" i="3"/>
  <c r="G56" i="3" s="1"/>
  <c r="H56" i="3" s="1"/>
  <c r="B56" i="3"/>
  <c r="F55" i="3"/>
  <c r="E55" i="3"/>
  <c r="D55" i="3"/>
  <c r="D53" i="3" s="1"/>
  <c r="C55" i="3"/>
  <c r="B55" i="3"/>
  <c r="F54" i="3"/>
  <c r="E54" i="3"/>
  <c r="E53" i="3" s="1"/>
  <c r="D54" i="3"/>
  <c r="C54" i="3"/>
  <c r="C53" i="3" s="1"/>
  <c r="B54" i="3"/>
  <c r="F53" i="3"/>
  <c r="B53" i="3"/>
  <c r="F52" i="3"/>
  <c r="E52" i="3"/>
  <c r="D52" i="3"/>
  <c r="C52" i="3"/>
  <c r="G52" i="3" s="1"/>
  <c r="H52" i="3" s="1"/>
  <c r="B52" i="3"/>
  <c r="F51" i="3"/>
  <c r="E51" i="3"/>
  <c r="D51" i="3"/>
  <c r="C51" i="3"/>
  <c r="B51" i="3"/>
  <c r="F50" i="3"/>
  <c r="E50" i="3"/>
  <c r="D50" i="3"/>
  <c r="C50" i="3"/>
  <c r="C49" i="3" s="1"/>
  <c r="B50" i="3"/>
  <c r="F49" i="3"/>
  <c r="F47" i="3"/>
  <c r="E47" i="3"/>
  <c r="D47" i="3"/>
  <c r="C47" i="3"/>
  <c r="G47" i="3" s="1"/>
  <c r="H47" i="3" s="1"/>
  <c r="B47" i="3"/>
  <c r="F46" i="3"/>
  <c r="E46" i="3"/>
  <c r="D46" i="3"/>
  <c r="C46" i="3"/>
  <c r="B46" i="3"/>
  <c r="F45" i="3"/>
  <c r="E45" i="3"/>
  <c r="D45" i="3"/>
  <c r="C45" i="3"/>
  <c r="G45" i="3" s="1"/>
  <c r="H45" i="3" s="1"/>
  <c r="B45" i="3"/>
  <c r="F44" i="3"/>
  <c r="E44" i="3"/>
  <c r="D44" i="3"/>
  <c r="C44" i="3"/>
  <c r="B44" i="3"/>
  <c r="F43" i="3"/>
  <c r="E43" i="3"/>
  <c r="D43" i="3"/>
  <c r="C43" i="3"/>
  <c r="G43" i="3" s="1"/>
  <c r="H43" i="3" s="1"/>
  <c r="B43" i="3"/>
  <c r="F42" i="3"/>
  <c r="E42" i="3"/>
  <c r="D42" i="3"/>
  <c r="C42" i="3"/>
  <c r="B42" i="3"/>
  <c r="F41" i="3"/>
  <c r="E41" i="3"/>
  <c r="D41" i="3"/>
  <c r="C41" i="3"/>
  <c r="G41" i="3" s="1"/>
  <c r="H41" i="3" s="1"/>
  <c r="B41" i="3"/>
  <c r="F40" i="3"/>
  <c r="E40" i="3"/>
  <c r="D40" i="3"/>
  <c r="C40" i="3"/>
  <c r="B40" i="3"/>
  <c r="F39" i="3"/>
  <c r="E39" i="3"/>
  <c r="D39" i="3"/>
  <c r="C39" i="3"/>
  <c r="G39" i="3" s="1"/>
  <c r="H39" i="3" s="1"/>
  <c r="B39" i="3"/>
  <c r="F38" i="3"/>
  <c r="E38" i="3"/>
  <c r="D38" i="3"/>
  <c r="C38" i="3"/>
  <c r="B38" i="3"/>
  <c r="F37" i="3"/>
  <c r="E37" i="3"/>
  <c r="D37" i="3"/>
  <c r="C37" i="3"/>
  <c r="G37" i="3" s="1"/>
  <c r="H37" i="3" s="1"/>
  <c r="B37" i="3"/>
  <c r="F36" i="3"/>
  <c r="E36" i="3"/>
  <c r="D36" i="3"/>
  <c r="C36" i="3"/>
  <c r="B36" i="3"/>
  <c r="F35" i="3"/>
  <c r="E35" i="3"/>
  <c r="D35" i="3"/>
  <c r="C35" i="3"/>
  <c r="G35" i="3" s="1"/>
  <c r="H35" i="3" s="1"/>
  <c r="B35" i="3"/>
  <c r="F34" i="3"/>
  <c r="E34" i="3"/>
  <c r="D34" i="3"/>
  <c r="C34" i="3"/>
  <c r="B34" i="3"/>
  <c r="F33" i="3"/>
  <c r="E33" i="3"/>
  <c r="D33" i="3"/>
  <c r="C33" i="3"/>
  <c r="G33" i="3" s="1"/>
  <c r="H33" i="3" s="1"/>
  <c r="B33" i="3"/>
  <c r="F32" i="3"/>
  <c r="E32" i="3"/>
  <c r="D32" i="3"/>
  <c r="D30" i="3" s="1"/>
  <c r="C32" i="3"/>
  <c r="B32" i="3"/>
  <c r="F31" i="3"/>
  <c r="E31" i="3"/>
  <c r="E30" i="3" s="1"/>
  <c r="D31" i="3"/>
  <c r="C31" i="3"/>
  <c r="C30" i="3" s="1"/>
  <c r="B31" i="3"/>
  <c r="F30" i="3"/>
  <c r="B30" i="3"/>
  <c r="F29" i="3"/>
  <c r="E29" i="3"/>
  <c r="D29" i="3"/>
  <c r="C29" i="3"/>
  <c r="G29" i="3" s="1"/>
  <c r="H29" i="3" s="1"/>
  <c r="B29" i="3"/>
  <c r="H28" i="3"/>
  <c r="F27" i="3"/>
  <c r="F26" i="3" s="1"/>
  <c r="E27" i="3"/>
  <c r="D27" i="3"/>
  <c r="D26" i="3" s="1"/>
  <c r="C27" i="3"/>
  <c r="G27" i="3" s="1"/>
  <c r="B27" i="3"/>
  <c r="B26" i="3" s="1"/>
  <c r="E26" i="3"/>
  <c r="F25" i="3"/>
  <c r="E25" i="3"/>
  <c r="D25" i="3"/>
  <c r="C25" i="3"/>
  <c r="B25" i="3"/>
  <c r="F24" i="3"/>
  <c r="E24" i="3"/>
  <c r="D24" i="3"/>
  <c r="C24" i="3"/>
  <c r="G24" i="3" s="1"/>
  <c r="H24" i="3" s="1"/>
  <c r="B24" i="3"/>
  <c r="F22" i="3"/>
  <c r="E22" i="3"/>
  <c r="D22" i="3"/>
  <c r="D20" i="3" s="1"/>
  <c r="C22" i="3"/>
  <c r="B22" i="3"/>
  <c r="F21" i="3"/>
  <c r="E21" i="3"/>
  <c r="E20" i="3" s="1"/>
  <c r="D21" i="3"/>
  <c r="C21" i="3"/>
  <c r="C20" i="3" s="1"/>
  <c r="B21" i="3"/>
  <c r="F20" i="3"/>
  <c r="B20" i="3"/>
  <c r="F19" i="3"/>
  <c r="E19" i="3"/>
  <c r="D19" i="3"/>
  <c r="C19" i="3"/>
  <c r="G19" i="3" s="1"/>
  <c r="H19" i="3" s="1"/>
  <c r="B19" i="3"/>
  <c r="F18" i="3"/>
  <c r="E18" i="3"/>
  <c r="D18" i="3"/>
  <c r="C18" i="3"/>
  <c r="B18" i="3"/>
  <c r="F17" i="3"/>
  <c r="E17" i="3"/>
  <c r="D17" i="3"/>
  <c r="C17" i="3"/>
  <c r="G17" i="3" s="1"/>
  <c r="H17" i="3" s="1"/>
  <c r="B17" i="3"/>
  <c r="F16" i="3"/>
  <c r="E16" i="3"/>
  <c r="D16" i="3"/>
  <c r="C16" i="3"/>
  <c r="B16" i="3"/>
  <c r="F15" i="3"/>
  <c r="E15" i="3"/>
  <c r="D15" i="3"/>
  <c r="C15" i="3"/>
  <c r="G15" i="3" s="1"/>
  <c r="H15" i="3" s="1"/>
  <c r="B15" i="3"/>
  <c r="F14" i="3"/>
  <c r="E14" i="3"/>
  <c r="D14" i="3"/>
  <c r="D12" i="3" s="1"/>
  <c r="C14" i="3"/>
  <c r="B14" i="3"/>
  <c r="F13" i="3"/>
  <c r="E13" i="3"/>
  <c r="E12" i="3" s="1"/>
  <c r="D13" i="3"/>
  <c r="C13" i="3"/>
  <c r="C12" i="3" s="1"/>
  <c r="B13" i="3"/>
  <c r="F12" i="3"/>
  <c r="B12" i="3"/>
  <c r="F11" i="3"/>
  <c r="E11" i="3"/>
  <c r="D11" i="3"/>
  <c r="C11" i="3"/>
  <c r="G11" i="3" s="1"/>
  <c r="H11" i="3" s="1"/>
  <c r="B11" i="3"/>
  <c r="F10" i="3"/>
  <c r="E10" i="3"/>
  <c r="D10" i="3"/>
  <c r="C10" i="3"/>
  <c r="B10" i="3"/>
  <c r="F9" i="3"/>
  <c r="E9" i="3"/>
  <c r="D9" i="3"/>
  <c r="C9" i="3"/>
  <c r="G9" i="3" s="1"/>
  <c r="H9" i="3" s="1"/>
  <c r="B9" i="3"/>
  <c r="F8" i="3"/>
  <c r="E8" i="3"/>
  <c r="D8" i="3"/>
  <c r="C8" i="3"/>
  <c r="B8" i="3"/>
  <c r="F7" i="3"/>
  <c r="E7" i="3"/>
  <c r="D7" i="3"/>
  <c r="C7" i="3"/>
  <c r="G7" i="3" s="1"/>
  <c r="H7" i="3" s="1"/>
  <c r="B7" i="3"/>
  <c r="F6" i="3"/>
  <c r="E6" i="3"/>
  <c r="D6" i="3"/>
  <c r="C6" i="3"/>
  <c r="B6" i="3"/>
  <c r="A1" i="3"/>
  <c r="G98" i="2"/>
  <c r="F98" i="2"/>
  <c r="E98" i="2"/>
  <c r="D98" i="2"/>
  <c r="C98" i="2"/>
  <c r="B98" i="2"/>
  <c r="H98" i="2" s="1"/>
  <c r="G97" i="2"/>
  <c r="F97" i="2"/>
  <c r="E97" i="2"/>
  <c r="D97" i="2"/>
  <c r="C97" i="2"/>
  <c r="B97" i="2"/>
  <c r="H97" i="2" s="1"/>
  <c r="G96" i="2"/>
  <c r="F96" i="2"/>
  <c r="E96" i="2"/>
  <c r="D96" i="2"/>
  <c r="C96" i="2"/>
  <c r="B96" i="2"/>
  <c r="H96" i="2" s="1"/>
  <c r="G95" i="2"/>
  <c r="F95" i="2"/>
  <c r="E95" i="2"/>
  <c r="D95" i="2"/>
  <c r="C95" i="2"/>
  <c r="B95" i="2"/>
  <c r="G94" i="2"/>
  <c r="F94" i="2"/>
  <c r="E94" i="2"/>
  <c r="D94" i="2"/>
  <c r="C94" i="2"/>
  <c r="B94" i="2"/>
  <c r="H94" i="2" s="1"/>
  <c r="G92" i="2"/>
  <c r="F92" i="2"/>
  <c r="G91" i="2"/>
  <c r="F91" i="2"/>
  <c r="E91" i="2"/>
  <c r="F90" i="2"/>
  <c r="D90" i="2"/>
  <c r="C90" i="2"/>
  <c r="B90" i="2"/>
  <c r="G89" i="2"/>
  <c r="F89" i="2"/>
  <c r="E89" i="2"/>
  <c r="D89" i="2"/>
  <c r="C89" i="2"/>
  <c r="B89" i="2"/>
  <c r="H89" i="2" s="1"/>
  <c r="G88" i="2"/>
  <c r="F88" i="2"/>
  <c r="E88" i="2"/>
  <c r="D88" i="2"/>
  <c r="C88" i="2"/>
  <c r="B88" i="2"/>
  <c r="H88" i="2" s="1"/>
  <c r="G87" i="2"/>
  <c r="F87" i="2"/>
  <c r="E87" i="2"/>
  <c r="D87" i="2"/>
  <c r="C87" i="2"/>
  <c r="B87" i="2"/>
  <c r="H87" i="2" s="1"/>
  <c r="G86" i="2"/>
  <c r="F86" i="2"/>
  <c r="E86" i="2"/>
  <c r="D86" i="2"/>
  <c r="C86" i="2"/>
  <c r="B86" i="2"/>
  <c r="H86" i="2" s="1"/>
  <c r="G85" i="2"/>
  <c r="F85" i="2"/>
  <c r="E85" i="2"/>
  <c r="D85" i="2"/>
  <c r="C85" i="2"/>
  <c r="B85" i="2"/>
  <c r="H85" i="2" s="1"/>
  <c r="G84" i="2"/>
  <c r="F84" i="2"/>
  <c r="E84" i="2"/>
  <c r="D84" i="2"/>
  <c r="C84" i="2"/>
  <c r="B84" i="2"/>
  <c r="H84" i="2" s="1"/>
  <c r="G83" i="2"/>
  <c r="F83" i="2"/>
  <c r="E83" i="2"/>
  <c r="D83" i="2"/>
  <c r="C83" i="2"/>
  <c r="B83" i="2"/>
  <c r="H83" i="2" s="1"/>
  <c r="G82" i="2"/>
  <c r="F82" i="2"/>
  <c r="E82" i="2"/>
  <c r="D82" i="2"/>
  <c r="C82" i="2"/>
  <c r="B82" i="2"/>
  <c r="H82" i="2" s="1"/>
  <c r="G81" i="2"/>
  <c r="F81" i="2"/>
  <c r="E81" i="2"/>
  <c r="D81" i="2"/>
  <c r="C81" i="2"/>
  <c r="B81" i="2"/>
  <c r="H81" i="2" s="1"/>
  <c r="G80" i="2"/>
  <c r="F80" i="2"/>
  <c r="E80" i="2"/>
  <c r="D80" i="2"/>
  <c r="C80" i="2"/>
  <c r="B80" i="2"/>
  <c r="H80" i="2" s="1"/>
  <c r="G79" i="2"/>
  <c r="F79" i="2"/>
  <c r="E79" i="2"/>
  <c r="D79" i="2"/>
  <c r="C79" i="2"/>
  <c r="B79" i="2"/>
  <c r="H79" i="2" s="1"/>
  <c r="G78" i="2"/>
  <c r="F78" i="2"/>
  <c r="E78" i="2"/>
  <c r="D78" i="2"/>
  <c r="C78" i="2"/>
  <c r="B78" i="2"/>
  <c r="H78" i="2" s="1"/>
  <c r="G77" i="2"/>
  <c r="F77" i="2"/>
  <c r="E77" i="2"/>
  <c r="D77" i="2"/>
  <c r="C77" i="2"/>
  <c r="B77" i="2"/>
  <c r="H77" i="2" s="1"/>
  <c r="G76" i="2"/>
  <c r="F76" i="2"/>
  <c r="E76" i="2"/>
  <c r="D76" i="2"/>
  <c r="C76" i="2"/>
  <c r="B76" i="2"/>
  <c r="H76" i="2" s="1"/>
  <c r="G75" i="2"/>
  <c r="F75" i="2"/>
  <c r="E75" i="2"/>
  <c r="D75" i="2"/>
  <c r="C75" i="2"/>
  <c r="B75" i="2"/>
  <c r="H75" i="2" s="1"/>
  <c r="G74" i="2"/>
  <c r="F74" i="2"/>
  <c r="E74" i="2"/>
  <c r="D74" i="2"/>
  <c r="C74" i="2"/>
  <c r="B74" i="2"/>
  <c r="H74" i="2" s="1"/>
  <c r="G73" i="2"/>
  <c r="F73" i="2"/>
  <c r="E73" i="2"/>
  <c r="D73" i="2"/>
  <c r="C73" i="2"/>
  <c r="B73" i="2"/>
  <c r="H73" i="2" s="1"/>
  <c r="G72" i="2"/>
  <c r="F72" i="2"/>
  <c r="E72" i="2"/>
  <c r="D72" i="2"/>
  <c r="C72" i="2"/>
  <c r="B72" i="2"/>
  <c r="H72" i="2" s="1"/>
  <c r="G71" i="2"/>
  <c r="F71" i="2"/>
  <c r="E71" i="2"/>
  <c r="D71" i="2"/>
  <c r="C71" i="2"/>
  <c r="B71" i="2"/>
  <c r="H71" i="2" s="1"/>
  <c r="G70" i="2"/>
  <c r="F70" i="2"/>
  <c r="F69" i="2" s="1"/>
  <c r="E70" i="2"/>
  <c r="D70" i="2"/>
  <c r="D69" i="2" s="1"/>
  <c r="C70" i="2"/>
  <c r="B70" i="2"/>
  <c r="B69" i="2" s="1"/>
  <c r="G69" i="2"/>
  <c r="E69" i="2"/>
  <c r="C69" i="2"/>
  <c r="G68" i="2"/>
  <c r="F68" i="2"/>
  <c r="E68" i="2"/>
  <c r="D68" i="2"/>
  <c r="C68" i="2"/>
  <c r="B68" i="2"/>
  <c r="G67" i="2"/>
  <c r="F67" i="2"/>
  <c r="E67" i="2"/>
  <c r="D67" i="2"/>
  <c r="C67" i="2"/>
  <c r="B67" i="2"/>
  <c r="G66" i="2"/>
  <c r="F66" i="2"/>
  <c r="E66" i="2"/>
  <c r="D66" i="2"/>
  <c r="C66" i="2"/>
  <c r="B66" i="2"/>
  <c r="G65" i="2"/>
  <c r="F65" i="2"/>
  <c r="E65" i="2"/>
  <c r="D65" i="2"/>
  <c r="C65" i="2"/>
  <c r="B65" i="2"/>
  <c r="G64" i="2"/>
  <c r="F64" i="2"/>
  <c r="E64" i="2"/>
  <c r="D64" i="2"/>
  <c r="C64" i="2"/>
  <c r="B64" i="2"/>
  <c r="G63" i="2"/>
  <c r="F63" i="2"/>
  <c r="E63" i="2"/>
  <c r="D63" i="2"/>
  <c r="C63" i="2"/>
  <c r="B63" i="2"/>
  <c r="G62" i="2"/>
  <c r="F62" i="2"/>
  <c r="E62" i="2"/>
  <c r="D62" i="2"/>
  <c r="C62" i="2"/>
  <c r="B62" i="2"/>
  <c r="G61" i="2"/>
  <c r="F61" i="2"/>
  <c r="E61" i="2"/>
  <c r="D61" i="2"/>
  <c r="C61" i="2"/>
  <c r="B61" i="2"/>
  <c r="G60" i="2"/>
  <c r="F60" i="2"/>
  <c r="E60" i="2"/>
  <c r="D60" i="2"/>
  <c r="C60" i="2"/>
  <c r="B60" i="2"/>
  <c r="G59" i="2"/>
  <c r="F59" i="2"/>
  <c r="E59" i="2"/>
  <c r="D59" i="2"/>
  <c r="C59" i="2"/>
  <c r="B59" i="2"/>
  <c r="G58" i="2"/>
  <c r="F58" i="2"/>
  <c r="E58" i="2"/>
  <c r="D58" i="2"/>
  <c r="C58" i="2"/>
  <c r="B58" i="2"/>
  <c r="G57" i="2"/>
  <c r="F57" i="2"/>
  <c r="G56" i="2"/>
  <c r="F56" i="2"/>
  <c r="E56" i="2"/>
  <c r="D56" i="2"/>
  <c r="C56" i="2"/>
  <c r="B56" i="2"/>
  <c r="G55" i="2"/>
  <c r="F55" i="2"/>
  <c r="E55" i="2"/>
  <c r="D55" i="2"/>
  <c r="C55" i="2"/>
  <c r="B55" i="2"/>
  <c r="G54" i="2"/>
  <c r="G53" i="2" s="1"/>
  <c r="F54" i="2"/>
  <c r="E54" i="2"/>
  <c r="E53" i="2" s="1"/>
  <c r="D54" i="2"/>
  <c r="C54" i="2"/>
  <c r="C53" i="2" s="1"/>
  <c r="B54" i="2"/>
  <c r="F53" i="2"/>
  <c r="D53" i="2"/>
  <c r="B53" i="2"/>
  <c r="G52" i="2"/>
  <c r="F52" i="2"/>
  <c r="E52" i="2"/>
  <c r="D52" i="2"/>
  <c r="C52" i="2"/>
  <c r="B52" i="2"/>
  <c r="G51" i="2"/>
  <c r="F51" i="2"/>
  <c r="E51" i="2"/>
  <c r="D51" i="2"/>
  <c r="C51" i="2"/>
  <c r="B51" i="2"/>
  <c r="H51" i="2" s="1"/>
  <c r="G50" i="2"/>
  <c r="F50" i="2"/>
  <c r="E50" i="2"/>
  <c r="D50" i="2"/>
  <c r="C50" i="2"/>
  <c r="B50" i="2"/>
  <c r="G47" i="2"/>
  <c r="F47" i="2"/>
  <c r="E47" i="2"/>
  <c r="D47" i="2"/>
  <c r="C47" i="2"/>
  <c r="B47" i="2"/>
  <c r="G46" i="2"/>
  <c r="F46" i="2"/>
  <c r="E46" i="2"/>
  <c r="D46" i="2"/>
  <c r="C46" i="2"/>
  <c r="B46" i="2"/>
  <c r="G45" i="2"/>
  <c r="F45" i="2"/>
  <c r="E45" i="2"/>
  <c r="D45" i="2"/>
  <c r="C45" i="2"/>
  <c r="B45" i="2"/>
  <c r="G44" i="2"/>
  <c r="F44" i="2"/>
  <c r="E44" i="2"/>
  <c r="D44" i="2"/>
  <c r="C44" i="2"/>
  <c r="B44" i="2"/>
  <c r="G43" i="2"/>
  <c r="F43" i="2"/>
  <c r="E43" i="2"/>
  <c r="D43" i="2"/>
  <c r="C43" i="2"/>
  <c r="B43" i="2"/>
  <c r="G42" i="2"/>
  <c r="F42" i="2"/>
  <c r="E42" i="2"/>
  <c r="D42" i="2"/>
  <c r="C42" i="2"/>
  <c r="B42" i="2"/>
  <c r="G41" i="2"/>
  <c r="F41" i="2"/>
  <c r="E41" i="2"/>
  <c r="D41" i="2"/>
  <c r="C41" i="2"/>
  <c r="B41" i="2"/>
  <c r="G40" i="2"/>
  <c r="F40" i="2"/>
  <c r="E40" i="2"/>
  <c r="D40" i="2"/>
  <c r="C40" i="2"/>
  <c r="B40" i="2"/>
  <c r="G39" i="2"/>
  <c r="F39" i="2"/>
  <c r="E39" i="2"/>
  <c r="D39" i="2"/>
  <c r="C39" i="2"/>
  <c r="B39" i="2"/>
  <c r="G38" i="2"/>
  <c r="F38" i="2"/>
  <c r="E38" i="2"/>
  <c r="D38" i="2"/>
  <c r="C38" i="2"/>
  <c r="B38" i="2"/>
  <c r="G37" i="2"/>
  <c r="F37" i="2"/>
  <c r="E37" i="2"/>
  <c r="D37" i="2"/>
  <c r="C37" i="2"/>
  <c r="B37" i="2"/>
  <c r="G36" i="2"/>
  <c r="F36" i="2"/>
  <c r="E36" i="2"/>
  <c r="D36" i="2"/>
  <c r="C36" i="2"/>
  <c r="B36" i="2"/>
  <c r="G35" i="2"/>
  <c r="F35" i="2"/>
  <c r="E35" i="2"/>
  <c r="D35" i="2"/>
  <c r="C35" i="2"/>
  <c r="B35" i="2"/>
  <c r="G34" i="2"/>
  <c r="F34" i="2"/>
  <c r="E34" i="2"/>
  <c r="D34" i="2"/>
  <c r="C34" i="2"/>
  <c r="B34" i="2"/>
  <c r="G33" i="2"/>
  <c r="F33" i="2"/>
  <c r="E33" i="2"/>
  <c r="D33" i="2"/>
  <c r="C33" i="2"/>
  <c r="B33" i="2"/>
  <c r="G32" i="2"/>
  <c r="F32" i="2"/>
  <c r="E32" i="2"/>
  <c r="D32" i="2"/>
  <c r="C32" i="2"/>
  <c r="B32" i="2"/>
  <c r="G31" i="2"/>
  <c r="F31" i="2"/>
  <c r="E31" i="2"/>
  <c r="D31" i="2"/>
  <c r="C31" i="2"/>
  <c r="B31" i="2"/>
  <c r="G30" i="2"/>
  <c r="F30" i="2"/>
  <c r="E30" i="2"/>
  <c r="D30" i="2"/>
  <c r="C30" i="2"/>
  <c r="B30" i="2"/>
  <c r="G29" i="2"/>
  <c r="F29" i="2"/>
  <c r="E29" i="2"/>
  <c r="D29" i="2"/>
  <c r="C29" i="2"/>
  <c r="B29" i="2"/>
  <c r="G28" i="2"/>
  <c r="F28" i="2"/>
  <c r="E28" i="2"/>
  <c r="D28" i="2"/>
  <c r="C28" i="2"/>
  <c r="B28" i="2"/>
  <c r="G27" i="2"/>
  <c r="F27" i="2"/>
  <c r="E27" i="2"/>
  <c r="D27" i="2"/>
  <c r="C27" i="2"/>
  <c r="B27" i="2"/>
  <c r="G26" i="2"/>
  <c r="F26" i="2"/>
  <c r="E26" i="2"/>
  <c r="D26" i="2"/>
  <c r="C26" i="2"/>
  <c r="B26" i="2"/>
  <c r="G25" i="2"/>
  <c r="F25" i="2"/>
  <c r="E25" i="2"/>
  <c r="D25" i="2"/>
  <c r="C25" i="2"/>
  <c r="B25" i="2"/>
  <c r="G24" i="2"/>
  <c r="F24" i="2"/>
  <c r="E24" i="2"/>
  <c r="D24" i="2"/>
  <c r="C24" i="2"/>
  <c r="B24" i="2"/>
  <c r="G23" i="2"/>
  <c r="F23" i="2"/>
  <c r="G22" i="2"/>
  <c r="F22" i="2"/>
  <c r="E22" i="2"/>
  <c r="D22" i="2"/>
  <c r="C22" i="2"/>
  <c r="B22" i="2"/>
  <c r="G21" i="2"/>
  <c r="F21" i="2"/>
  <c r="E21" i="2"/>
  <c r="D21" i="2"/>
  <c r="C21" i="2"/>
  <c r="B21" i="2"/>
  <c r="G20" i="2"/>
  <c r="F20" i="2"/>
  <c r="E20" i="2"/>
  <c r="D20" i="2"/>
  <c r="C20" i="2"/>
  <c r="B20" i="2"/>
  <c r="G19" i="2"/>
  <c r="F19" i="2"/>
  <c r="E19" i="2"/>
  <c r="D19" i="2"/>
  <c r="C19" i="2"/>
  <c r="B19" i="2"/>
  <c r="G18" i="2"/>
  <c r="F18" i="2"/>
  <c r="E18" i="2"/>
  <c r="D18" i="2"/>
  <c r="C18" i="2"/>
  <c r="B18" i="2"/>
  <c r="G17" i="2"/>
  <c r="F17" i="2"/>
  <c r="E17" i="2"/>
  <c r="D17" i="2"/>
  <c r="C17" i="2"/>
  <c r="B17" i="2"/>
  <c r="G16" i="2"/>
  <c r="F16" i="2"/>
  <c r="E16" i="2"/>
  <c r="D16" i="2"/>
  <c r="C16" i="2"/>
  <c r="B16" i="2"/>
  <c r="G15" i="2"/>
  <c r="F15" i="2"/>
  <c r="E15" i="2"/>
  <c r="D15" i="2"/>
  <c r="C15" i="2"/>
  <c r="B15" i="2"/>
  <c r="G14" i="2"/>
  <c r="F14" i="2"/>
  <c r="E14" i="2"/>
  <c r="D14" i="2"/>
  <c r="C14" i="2"/>
  <c r="B14" i="2"/>
  <c r="G13" i="2"/>
  <c r="F13" i="2"/>
  <c r="E13" i="2"/>
  <c r="D13" i="2"/>
  <c r="C13" i="2"/>
  <c r="B13" i="2"/>
  <c r="G12" i="2"/>
  <c r="F12" i="2"/>
  <c r="E12" i="2"/>
  <c r="D12" i="2"/>
  <c r="C12" i="2"/>
  <c r="B12" i="2"/>
  <c r="G11" i="2"/>
  <c r="F11" i="2"/>
  <c r="E11" i="2"/>
  <c r="D11" i="2"/>
  <c r="C11" i="2"/>
  <c r="B11" i="2"/>
  <c r="G10" i="2"/>
  <c r="F10" i="2"/>
  <c r="E10" i="2"/>
  <c r="D10" i="2"/>
  <c r="C10" i="2"/>
  <c r="B10" i="2"/>
  <c r="G9" i="2"/>
  <c r="F9" i="2"/>
  <c r="E9" i="2"/>
  <c r="D9" i="2"/>
  <c r="C9" i="2"/>
  <c r="B9" i="2"/>
  <c r="G8" i="2"/>
  <c r="F8" i="2"/>
  <c r="E8" i="2"/>
  <c r="D8" i="2"/>
  <c r="C8" i="2"/>
  <c r="B8" i="2"/>
  <c r="G7" i="2"/>
  <c r="F7" i="2"/>
  <c r="E7" i="2"/>
  <c r="D7" i="2"/>
  <c r="C7" i="2"/>
  <c r="B7" i="2"/>
  <c r="G6" i="2"/>
  <c r="F6" i="2"/>
  <c r="E6" i="2"/>
  <c r="D6" i="2"/>
  <c r="C6" i="2"/>
  <c r="B6" i="2"/>
  <c r="A1" i="2"/>
  <c r="G99" i="1"/>
  <c r="E99" i="1"/>
  <c r="C99" i="1"/>
  <c r="B99" i="1"/>
  <c r="H98" i="1"/>
  <c r="F98" i="1"/>
  <c r="E98" i="1"/>
  <c r="C98" i="1"/>
  <c r="B98" i="1"/>
  <c r="H97" i="1"/>
  <c r="F97" i="1"/>
  <c r="E97" i="1"/>
  <c r="C97" i="1"/>
  <c r="B97" i="1"/>
  <c r="H96" i="1"/>
  <c r="H95" i="1" s="1"/>
  <c r="F96" i="1"/>
  <c r="E96" i="1"/>
  <c r="E95" i="1" s="1"/>
  <c r="C96" i="1"/>
  <c r="B96" i="1"/>
  <c r="G95" i="1"/>
  <c r="F95" i="1"/>
  <c r="H94" i="1"/>
  <c r="F94" i="1"/>
  <c r="E94" i="1"/>
  <c r="C94" i="1"/>
  <c r="D94" i="1" s="1"/>
  <c r="C93" i="1"/>
  <c r="H92" i="1"/>
  <c r="H91" i="1" s="1"/>
  <c r="G92" i="1"/>
  <c r="G91" i="1" s="1"/>
  <c r="C92" i="1"/>
  <c r="C91" i="1" s="1"/>
  <c r="F91" i="1"/>
  <c r="H90" i="1"/>
  <c r="F90" i="1"/>
  <c r="C90" i="1"/>
  <c r="H89" i="1"/>
  <c r="F89" i="1"/>
  <c r="C89" i="1"/>
  <c r="H88" i="1"/>
  <c r="F88" i="1"/>
  <c r="C88" i="1"/>
  <c r="H87" i="1"/>
  <c r="F87" i="1"/>
  <c r="C87" i="1"/>
  <c r="H86" i="1"/>
  <c r="F86" i="1"/>
  <c r="C86" i="1"/>
  <c r="H85" i="1"/>
  <c r="F85" i="1"/>
  <c r="C85" i="1"/>
  <c r="H84" i="1"/>
  <c r="F84" i="1"/>
  <c r="C84" i="1"/>
  <c r="H83" i="1"/>
  <c r="F83" i="1"/>
  <c r="C83" i="1"/>
  <c r="H82" i="1"/>
  <c r="F82" i="1"/>
  <c r="C82" i="1"/>
  <c r="H81" i="1"/>
  <c r="F81" i="1"/>
  <c r="C81" i="1"/>
  <c r="H80" i="1"/>
  <c r="F80" i="1"/>
  <c r="C80" i="1"/>
  <c r="H79" i="1"/>
  <c r="F79" i="1"/>
  <c r="C79" i="1"/>
  <c r="H78" i="1"/>
  <c r="F78" i="1"/>
  <c r="C78" i="1"/>
  <c r="H77" i="1"/>
  <c r="F77" i="1"/>
  <c r="C77" i="1"/>
  <c r="H76" i="1"/>
  <c r="F76" i="1"/>
  <c r="C76" i="1"/>
  <c r="H75" i="1"/>
  <c r="F75" i="1"/>
  <c r="C75" i="1"/>
  <c r="H74" i="1"/>
  <c r="F74" i="1"/>
  <c r="C74" i="1"/>
  <c r="H73" i="1"/>
  <c r="F73" i="1"/>
  <c r="C73" i="1"/>
  <c r="H72" i="1"/>
  <c r="F72" i="1"/>
  <c r="C72" i="1"/>
  <c r="H71" i="1"/>
  <c r="G71" i="1"/>
  <c r="F71" i="1"/>
  <c r="C71" i="1"/>
  <c r="G70" i="1"/>
  <c r="H69" i="1"/>
  <c r="F69" i="1"/>
  <c r="C69" i="1"/>
  <c r="H68" i="1"/>
  <c r="F68" i="1"/>
  <c r="C68" i="1"/>
  <c r="H67" i="1"/>
  <c r="F67" i="1"/>
  <c r="C67" i="1"/>
  <c r="H66" i="1"/>
  <c r="F66" i="1"/>
  <c r="C66" i="1"/>
  <c r="H65" i="1"/>
  <c r="F65" i="1"/>
  <c r="C65" i="1"/>
  <c r="H64" i="1"/>
  <c r="F64" i="1"/>
  <c r="C64" i="1"/>
  <c r="H63" i="1"/>
  <c r="F63" i="1"/>
  <c r="C63" i="1"/>
  <c r="H62" i="1"/>
  <c r="F62" i="1"/>
  <c r="C62" i="1"/>
  <c r="H61" i="1"/>
  <c r="F61" i="1"/>
  <c r="C61" i="1"/>
  <c r="H60" i="1"/>
  <c r="F60" i="1"/>
  <c r="C60" i="1"/>
  <c r="H59" i="1"/>
  <c r="F59" i="1"/>
  <c r="C59" i="1"/>
  <c r="C58" i="1"/>
  <c r="H57" i="1"/>
  <c r="F57" i="1"/>
  <c r="C57" i="1"/>
  <c r="H56" i="1"/>
  <c r="F56" i="1"/>
  <c r="C56" i="1"/>
  <c r="H55" i="1"/>
  <c r="F55" i="1"/>
  <c r="C55" i="1"/>
  <c r="H54" i="1"/>
  <c r="G54" i="1"/>
  <c r="F54" i="1"/>
  <c r="H53" i="1"/>
  <c r="F53" i="1"/>
  <c r="C53" i="1"/>
  <c r="H52" i="1"/>
  <c r="F52" i="1"/>
  <c r="C52" i="1"/>
  <c r="H51" i="1"/>
  <c r="H50" i="1" s="1"/>
  <c r="F51" i="1"/>
  <c r="C51" i="1"/>
  <c r="I49" i="1"/>
  <c r="H48" i="1"/>
  <c r="F48" i="1"/>
  <c r="C48" i="1"/>
  <c r="H47" i="1"/>
  <c r="F47" i="1"/>
  <c r="C47" i="1"/>
  <c r="H46" i="1"/>
  <c r="F46" i="1"/>
  <c r="C46" i="1"/>
  <c r="H45" i="1"/>
  <c r="F45" i="1"/>
  <c r="C45" i="1"/>
  <c r="H44" i="1"/>
  <c r="F44" i="1"/>
  <c r="C44" i="1"/>
  <c r="H43" i="1"/>
  <c r="F43" i="1"/>
  <c r="C43" i="1"/>
  <c r="H42" i="1"/>
  <c r="F42" i="1"/>
  <c r="C42" i="1"/>
  <c r="H41" i="1"/>
  <c r="G41" i="1"/>
  <c r="F41" i="1"/>
  <c r="C41" i="1"/>
  <c r="H40" i="1"/>
  <c r="F40" i="1"/>
  <c r="C40" i="1"/>
  <c r="H39" i="1"/>
  <c r="G39" i="1"/>
  <c r="F39" i="1"/>
  <c r="C39" i="1"/>
  <c r="H38" i="1"/>
  <c r="F38" i="1"/>
  <c r="C38" i="1"/>
  <c r="H37" i="1"/>
  <c r="F37" i="1"/>
  <c r="C37" i="1"/>
  <c r="H36" i="1"/>
  <c r="F36" i="1"/>
  <c r="C36" i="1"/>
  <c r="H35" i="1"/>
  <c r="F35" i="1"/>
  <c r="C35" i="1"/>
  <c r="H34" i="1"/>
  <c r="F34" i="1"/>
  <c r="C34" i="1"/>
  <c r="H33" i="1"/>
  <c r="G33" i="1"/>
  <c r="F33" i="1"/>
  <c r="C33" i="1"/>
  <c r="H32" i="1"/>
  <c r="G32" i="1"/>
  <c r="F32" i="1"/>
  <c r="F31" i="1" s="1"/>
  <c r="C32" i="1"/>
  <c r="H31" i="1"/>
  <c r="G31" i="1"/>
  <c r="C31" i="1"/>
  <c r="H30" i="1"/>
  <c r="G30" i="1"/>
  <c r="F30" i="1"/>
  <c r="C30" i="1"/>
  <c r="H29" i="1"/>
  <c r="F29" i="1"/>
  <c r="E29" i="1"/>
  <c r="C29" i="1"/>
  <c r="H28" i="1"/>
  <c r="H27" i="1" s="1"/>
  <c r="F28" i="1"/>
  <c r="C28" i="1"/>
  <c r="G27" i="1"/>
  <c r="F27" i="1"/>
  <c r="C27" i="1"/>
  <c r="H26" i="1"/>
  <c r="G26" i="1"/>
  <c r="F26" i="1"/>
  <c r="C26" i="1"/>
  <c r="H25" i="1"/>
  <c r="G25" i="1"/>
  <c r="F25" i="1"/>
  <c r="C25" i="1"/>
  <c r="G24" i="1"/>
  <c r="C24" i="1"/>
  <c r="H23" i="1"/>
  <c r="G23" i="1"/>
  <c r="F23" i="1"/>
  <c r="C23" i="1"/>
  <c r="H22" i="1"/>
  <c r="G22" i="1"/>
  <c r="F22" i="1"/>
  <c r="C22" i="1"/>
  <c r="H21" i="1"/>
  <c r="G21" i="1"/>
  <c r="F21" i="1"/>
  <c r="C21" i="1"/>
  <c r="H20" i="1"/>
  <c r="G20" i="1"/>
  <c r="F20" i="1"/>
  <c r="C20" i="1"/>
  <c r="H19" i="1"/>
  <c r="G19" i="1"/>
  <c r="F19" i="1"/>
  <c r="C19" i="1"/>
  <c r="H18" i="1"/>
  <c r="F18" i="1"/>
  <c r="C18" i="1"/>
  <c r="H17" i="1"/>
  <c r="F17" i="1"/>
  <c r="C17" i="1"/>
  <c r="H16" i="1"/>
  <c r="G16" i="1"/>
  <c r="F16" i="1"/>
  <c r="C16" i="1"/>
  <c r="H15" i="1"/>
  <c r="G15" i="1"/>
  <c r="F15" i="1"/>
  <c r="C15" i="1"/>
  <c r="H14" i="1"/>
  <c r="H13" i="1" s="1"/>
  <c r="G14" i="1"/>
  <c r="G13" i="1" s="1"/>
  <c r="F14" i="1"/>
  <c r="F13" i="1" s="1"/>
  <c r="C14" i="1"/>
  <c r="C13" i="1"/>
  <c r="H12" i="1"/>
  <c r="F12" i="1"/>
  <c r="C12" i="1"/>
  <c r="H11" i="1"/>
  <c r="G11" i="1"/>
  <c r="F11" i="1"/>
  <c r="C11" i="1"/>
  <c r="H10" i="1"/>
  <c r="G10" i="1"/>
  <c r="F10" i="1"/>
  <c r="C10" i="1"/>
  <c r="H9" i="1"/>
  <c r="G9" i="1"/>
  <c r="F9" i="1"/>
  <c r="C9" i="1"/>
  <c r="H8" i="1"/>
  <c r="G8" i="1"/>
  <c r="F8" i="1"/>
  <c r="C8" i="1"/>
  <c r="H7" i="1"/>
  <c r="G7" i="1"/>
  <c r="F7" i="1"/>
  <c r="C7" i="1"/>
  <c r="A3" i="1"/>
  <c r="G6" i="3" l="1"/>
  <c r="H6" i="3" s="1"/>
  <c r="G8" i="3"/>
  <c r="H8" i="3" s="1"/>
  <c r="G10" i="3"/>
  <c r="H10" i="3" s="1"/>
  <c r="G14" i="3"/>
  <c r="H14" i="3" s="1"/>
  <c r="G16" i="3"/>
  <c r="H16" i="3" s="1"/>
  <c r="G18" i="3"/>
  <c r="H18" i="3" s="1"/>
  <c r="G22" i="3"/>
  <c r="H22" i="3" s="1"/>
  <c r="G25" i="3"/>
  <c r="H25" i="3" s="1"/>
  <c r="C26" i="3"/>
  <c r="G32" i="3"/>
  <c r="H32" i="3" s="1"/>
  <c r="G34" i="3"/>
  <c r="H34" i="3" s="1"/>
  <c r="G36" i="3"/>
  <c r="H36" i="3" s="1"/>
  <c r="G38" i="3"/>
  <c r="H38" i="3" s="1"/>
  <c r="G40" i="3"/>
  <c r="H40" i="3" s="1"/>
  <c r="G42" i="3"/>
  <c r="H42" i="3" s="1"/>
  <c r="G44" i="3"/>
  <c r="H44" i="3" s="1"/>
  <c r="G46" i="3"/>
  <c r="H46" i="3" s="1"/>
  <c r="G51" i="3"/>
  <c r="H51" i="3" s="1"/>
  <c r="G55" i="3"/>
  <c r="H55" i="3" s="1"/>
  <c r="G58" i="3"/>
  <c r="H58" i="3" s="1"/>
  <c r="G61" i="3"/>
  <c r="H61" i="3" s="1"/>
  <c r="G63" i="3"/>
  <c r="H63" i="3" s="1"/>
  <c r="G65" i="3"/>
  <c r="H65" i="3" s="1"/>
  <c r="G67" i="3"/>
  <c r="H67" i="3" s="1"/>
  <c r="G71" i="3"/>
  <c r="H71" i="3" s="1"/>
  <c r="G73" i="3"/>
  <c r="H73" i="3" s="1"/>
  <c r="G75" i="3"/>
  <c r="H75" i="3" s="1"/>
  <c r="G77" i="3"/>
  <c r="H77" i="3" s="1"/>
  <c r="G79" i="3"/>
  <c r="H79" i="3" s="1"/>
  <c r="G81" i="3"/>
  <c r="H81" i="3" s="1"/>
  <c r="G83" i="3"/>
  <c r="H83" i="3" s="1"/>
  <c r="G85" i="3"/>
  <c r="H85" i="3" s="1"/>
  <c r="G87" i="3"/>
  <c r="H87" i="3" s="1"/>
  <c r="G89" i="3"/>
  <c r="H89" i="3" s="1"/>
  <c r="E90" i="3"/>
  <c r="B95" i="3"/>
  <c r="D95" i="3"/>
  <c r="F95" i="3"/>
  <c r="G97" i="3"/>
  <c r="E95" i="3"/>
  <c r="E49" i="3"/>
  <c r="D49" i="3"/>
  <c r="D100" i="3" s="1"/>
  <c r="B49" i="3"/>
  <c r="B100" i="3" s="1"/>
  <c r="J49" i="4"/>
  <c r="L49" i="4"/>
  <c r="L100" i="4" s="1"/>
  <c r="N49" i="4"/>
  <c r="C100" i="4"/>
  <c r="K49" i="4"/>
  <c r="B95" i="4"/>
  <c r="G95" i="4"/>
  <c r="G100" i="4" s="1"/>
  <c r="K95" i="4"/>
  <c r="E26" i="4"/>
  <c r="J26" i="4"/>
  <c r="N26" i="4"/>
  <c r="D69" i="4"/>
  <c r="D49" i="4" s="1"/>
  <c r="D100" i="4" s="1"/>
  <c r="I69" i="4"/>
  <c r="I49" i="4" s="1"/>
  <c r="I100" i="4" s="1"/>
  <c r="M69" i="4"/>
  <c r="M49" i="4" s="1"/>
  <c r="M100" i="4" s="1"/>
  <c r="H6" i="2"/>
  <c r="H7" i="2"/>
  <c r="H8" i="2"/>
  <c r="H9" i="2"/>
  <c r="H10" i="2"/>
  <c r="H11" i="2"/>
  <c r="H13" i="2"/>
  <c r="H14" i="2"/>
  <c r="H15" i="2"/>
  <c r="H16" i="2"/>
  <c r="H17" i="2"/>
  <c r="H18" i="2"/>
  <c r="H19" i="2"/>
  <c r="H21" i="2"/>
  <c r="H22" i="2"/>
  <c r="H23" i="2"/>
  <c r="H24" i="2"/>
  <c r="H25" i="2"/>
  <c r="H27" i="2"/>
  <c r="H28" i="2"/>
  <c r="H29" i="2"/>
  <c r="H31" i="2"/>
  <c r="H32" i="2"/>
  <c r="H33" i="2"/>
  <c r="H34" i="2"/>
  <c r="H35" i="2"/>
  <c r="H36" i="2"/>
  <c r="H37" i="2"/>
  <c r="H38" i="2"/>
  <c r="H39" i="2"/>
  <c r="H40" i="2"/>
  <c r="H41" i="2"/>
  <c r="H42" i="2"/>
  <c r="H43" i="2"/>
  <c r="H44" i="2"/>
  <c r="H45" i="2"/>
  <c r="H46" i="2"/>
  <c r="H47" i="2"/>
  <c r="H55" i="2"/>
  <c r="H57" i="2"/>
  <c r="H59" i="2"/>
  <c r="H60" i="2"/>
  <c r="H61" i="2"/>
  <c r="H62" i="2"/>
  <c r="H63" i="2"/>
  <c r="H64" i="2"/>
  <c r="H65" i="2"/>
  <c r="H66" i="2"/>
  <c r="H67" i="2"/>
  <c r="H68" i="2"/>
  <c r="C54" i="1"/>
  <c r="C70" i="1"/>
  <c r="F70" i="1"/>
  <c r="F50" i="1" s="1"/>
  <c r="F101" i="1" s="1"/>
  <c r="G50" i="1"/>
  <c r="G101" i="1" s="1"/>
  <c r="I94" i="1"/>
  <c r="D96" i="1"/>
  <c r="I96" i="1" s="1"/>
  <c r="D98" i="1"/>
  <c r="I98" i="1" s="1"/>
  <c r="E100" i="4"/>
  <c r="O97" i="4"/>
  <c r="O95" i="4" s="1"/>
  <c r="O28" i="4"/>
  <c r="O94" i="4"/>
  <c r="H100" i="4"/>
  <c r="J100" i="4"/>
  <c r="N100" i="4"/>
  <c r="O98" i="4"/>
  <c r="H27" i="3"/>
  <c r="G26" i="3"/>
  <c r="H26" i="3" s="1"/>
  <c r="H97" i="3"/>
  <c r="G95" i="3"/>
  <c r="E100" i="3"/>
  <c r="C100" i="3"/>
  <c r="G13" i="3"/>
  <c r="G21" i="3"/>
  <c r="G31" i="3"/>
  <c r="G50" i="3"/>
  <c r="G54" i="3"/>
  <c r="G70" i="3"/>
  <c r="H91" i="3"/>
  <c r="H90" i="3" s="1"/>
  <c r="G90" i="3"/>
  <c r="G94" i="3"/>
  <c r="H94" i="3" s="1"/>
  <c r="F100" i="3"/>
  <c r="H12" i="2"/>
  <c r="H20" i="2"/>
  <c r="H26" i="2"/>
  <c r="H30" i="2"/>
  <c r="C49" i="2"/>
  <c r="H95" i="2"/>
  <c r="B49" i="2"/>
  <c r="B100" i="2" s="1"/>
  <c r="D49" i="2"/>
  <c r="D100" i="2" s="1"/>
  <c r="F49" i="2"/>
  <c r="F100" i="2" s="1"/>
  <c r="H58" i="2"/>
  <c r="H70" i="2"/>
  <c r="H50" i="2"/>
  <c r="H52" i="2"/>
  <c r="H54" i="2"/>
  <c r="H56" i="2"/>
  <c r="H91" i="2"/>
  <c r="E90" i="2"/>
  <c r="E49" i="2" s="1"/>
  <c r="E100" i="2" s="1"/>
  <c r="G90" i="2"/>
  <c r="G49" i="2" s="1"/>
  <c r="G100" i="2" s="1"/>
  <c r="H92" i="2"/>
  <c r="C100" i="2"/>
  <c r="H101" i="1"/>
  <c r="C95" i="1"/>
  <c r="D97" i="1"/>
  <c r="D99" i="1"/>
  <c r="K100" i="4" l="1"/>
  <c r="C50" i="1"/>
  <c r="C101" i="1" s="1"/>
  <c r="H70" i="3"/>
  <c r="G69" i="3"/>
  <c r="H69" i="3" s="1"/>
  <c r="H50" i="3"/>
  <c r="H21" i="3"/>
  <c r="G20" i="3"/>
  <c r="H20" i="3" s="1"/>
  <c r="H95" i="3"/>
  <c r="H54" i="3"/>
  <c r="G53" i="3"/>
  <c r="H53" i="3" s="1"/>
  <c r="H31" i="3"/>
  <c r="G30" i="3"/>
  <c r="H30" i="3" s="1"/>
  <c r="H13" i="3"/>
  <c r="G12" i="3"/>
  <c r="H12" i="3" s="1"/>
  <c r="H90" i="2"/>
  <c r="H53" i="2"/>
  <c r="H69" i="2"/>
  <c r="I99" i="1"/>
  <c r="I97" i="1"/>
  <c r="D95" i="1"/>
  <c r="G49" i="3" l="1"/>
  <c r="G100" i="3" s="1"/>
  <c r="H49" i="3"/>
  <c r="H100" i="3" s="1"/>
  <c r="H49" i="2"/>
  <c r="I95" i="1"/>
  <c r="H100" i="2" l="1"/>
  <c r="A3" i="9" l="1"/>
  <c r="A3" i="4"/>
  <c r="A3" i="3"/>
  <c r="A3" i="2"/>
  <c r="B57" i="4" l="1"/>
  <c r="O57" i="4" s="1"/>
  <c r="B32" i="4"/>
  <c r="O32" i="4" s="1"/>
  <c r="B22" i="4" l="1"/>
  <c r="O22" i="4" s="1"/>
  <c r="B58" i="4" l="1"/>
  <c r="O58" i="4" s="1"/>
  <c r="B92" i="4"/>
  <c r="O92" i="4" s="1"/>
  <c r="E58" i="1"/>
  <c r="B23" i="4"/>
  <c r="O23" i="4" s="1"/>
  <c r="E59" i="1" l="1"/>
  <c r="E24" i="1" l="1"/>
  <c r="E93" i="1" l="1"/>
  <c r="B91" i="4" l="1"/>
  <c r="O91" i="4" s="1"/>
  <c r="B90" i="4" l="1"/>
  <c r="O90" i="4" s="1"/>
  <c r="E92" i="1"/>
  <c r="E91" i="1" l="1"/>
  <c r="B87" i="4" l="1"/>
  <c r="O87" i="4" s="1"/>
  <c r="B15" i="4"/>
  <c r="O15" i="4" s="1"/>
  <c r="B54" i="4"/>
  <c r="B61" i="4"/>
  <c r="O61" i="4" s="1"/>
  <c r="B60" i="4"/>
  <c r="O60" i="4" s="1"/>
  <c r="B63" i="4"/>
  <c r="O63" i="4" s="1"/>
  <c r="B64" i="4"/>
  <c r="O64" i="4" s="1"/>
  <c r="B68" i="4"/>
  <c r="O68" i="4" s="1"/>
  <c r="B70" i="4"/>
  <c r="B84" i="4"/>
  <c r="O84" i="4" s="1"/>
  <c r="B67" i="4"/>
  <c r="O67" i="4" s="1"/>
  <c r="B62" i="4"/>
  <c r="O62" i="4" s="1"/>
  <c r="B79" i="4"/>
  <c r="O79" i="4" s="1"/>
  <c r="B76" i="4"/>
  <c r="O76" i="4" s="1"/>
  <c r="B8" i="4"/>
  <c r="O8" i="4" s="1"/>
  <c r="B80" i="4"/>
  <c r="O80" i="4" s="1"/>
  <c r="B24" i="4"/>
  <c r="O24" i="4" s="1"/>
  <c r="B65" i="4"/>
  <c r="O65" i="4" s="1"/>
  <c r="B81" i="4"/>
  <c r="O81" i="4" s="1"/>
  <c r="B66" i="4"/>
  <c r="O66" i="4" s="1"/>
  <c r="B59" i="4"/>
  <c r="O59" i="4" s="1"/>
  <c r="B16" i="4"/>
  <c r="O16" i="4" s="1"/>
  <c r="B50" i="4"/>
  <c r="B10" i="4"/>
  <c r="O10" i="4" s="1"/>
  <c r="B43" i="4"/>
  <c r="O43" i="4" s="1"/>
  <c r="B89" i="4"/>
  <c r="O89" i="4" s="1"/>
  <c r="B25" i="4"/>
  <c r="O25" i="4" s="1"/>
  <c r="B39" i="4"/>
  <c r="O39" i="4" s="1"/>
  <c r="B6" i="4"/>
  <c r="O6" i="4" s="1"/>
  <c r="B19" i="4"/>
  <c r="O19" i="4" s="1"/>
  <c r="O50" i="4" l="1"/>
  <c r="B18" i="4"/>
  <c r="O18" i="4" s="1"/>
  <c r="B17" i="4"/>
  <c r="O17" i="4" s="1"/>
  <c r="B51" i="4"/>
  <c r="O51" i="4" s="1"/>
  <c r="B85" i="4"/>
  <c r="O85" i="4" s="1"/>
  <c r="B31" i="4"/>
  <c r="B46" i="4"/>
  <c r="O46" i="4" s="1"/>
  <c r="B45" i="4"/>
  <c r="O45" i="4" s="1"/>
  <c r="B83" i="4"/>
  <c r="O83" i="4" s="1"/>
  <c r="B9" i="4"/>
  <c r="O9" i="4" s="1"/>
  <c r="B56" i="4"/>
  <c r="O56" i="4" s="1"/>
  <c r="B52" i="4"/>
  <c r="O52" i="4" s="1"/>
  <c r="B82" i="4"/>
  <c r="O82" i="4" s="1"/>
  <c r="B74" i="4"/>
  <c r="O74" i="4" s="1"/>
  <c r="B44" i="4"/>
  <c r="O44" i="4" s="1"/>
  <c r="B41" i="4"/>
  <c r="O41" i="4" s="1"/>
  <c r="B29" i="4"/>
  <c r="O29" i="4" s="1"/>
  <c r="B38" i="4"/>
  <c r="O38" i="4" s="1"/>
  <c r="B42" i="4"/>
  <c r="O42" i="4" s="1"/>
  <c r="B37" i="4"/>
  <c r="O37" i="4" s="1"/>
  <c r="B34" i="4"/>
  <c r="O34" i="4" s="1"/>
  <c r="B33" i="4"/>
  <c r="O33" i="4" s="1"/>
  <c r="B7" i="4"/>
  <c r="O7" i="4" s="1"/>
  <c r="B36" i="4"/>
  <c r="O36" i="4" s="1"/>
  <c r="B40" i="4"/>
  <c r="O40" i="4" s="1"/>
  <c r="B11" i="4"/>
  <c r="O11" i="4" s="1"/>
  <c r="B47" i="4"/>
  <c r="O47" i="4" s="1"/>
  <c r="B73" i="4"/>
  <c r="O73" i="4" s="1"/>
  <c r="B71" i="4"/>
  <c r="O71" i="4" s="1"/>
  <c r="B35" i="4"/>
  <c r="O35" i="4" s="1"/>
  <c r="B75" i="4"/>
  <c r="O75" i="4" s="1"/>
  <c r="B72" i="4"/>
  <c r="O72" i="4" s="1"/>
  <c r="B86" i="4"/>
  <c r="O86" i="4" s="1"/>
  <c r="B77" i="4"/>
  <c r="O77" i="4" s="1"/>
  <c r="B88" i="4"/>
  <c r="O88" i="4" s="1"/>
  <c r="B78" i="4"/>
  <c r="O78" i="4" s="1"/>
  <c r="O70" i="4"/>
  <c r="O54" i="4"/>
  <c r="E79" i="1"/>
  <c r="E86" i="1"/>
  <c r="E30" i="1"/>
  <c r="E34" i="1"/>
  <c r="E75" i="1"/>
  <c r="E39" i="1"/>
  <c r="E78" i="1"/>
  <c r="E33" i="1"/>
  <c r="E12" i="1"/>
  <c r="O69" i="4" l="1"/>
  <c r="B69" i="4"/>
  <c r="E73" i="1"/>
  <c r="E57" i="1"/>
  <c r="E84" i="1"/>
  <c r="E48" i="1"/>
  <c r="E43" i="1"/>
  <c r="E45" i="1"/>
  <c r="B30" i="4"/>
  <c r="O31" i="4"/>
  <c r="O30" i="4" s="1"/>
  <c r="E18" i="1"/>
  <c r="E32" i="1"/>
  <c r="E61" i="1"/>
  <c r="E68" i="1"/>
  <c r="E17" i="1"/>
  <c r="E20" i="1"/>
  <c r="E25" i="1"/>
  <c r="E44" i="1"/>
  <c r="E53" i="1"/>
  <c r="E83" i="1"/>
  <c r="E35" i="1"/>
  <c r="E85" i="1"/>
  <c r="E8" i="1"/>
  <c r="E10" i="1"/>
  <c r="E89" i="1"/>
  <c r="E77" i="1"/>
  <c r="E47" i="1"/>
  <c r="E81" i="1"/>
  <c r="E46" i="1"/>
  <c r="E36" i="1"/>
  <c r="E16" i="1"/>
  <c r="E88" i="1"/>
  <c r="E74" i="1" l="1"/>
  <c r="E72" i="1"/>
  <c r="E71" i="1"/>
  <c r="E26" i="1"/>
  <c r="E90" i="1"/>
  <c r="E87" i="1"/>
  <c r="E52" i="1"/>
  <c r="E19" i="1"/>
  <c r="E55" i="1"/>
  <c r="E11" i="1"/>
  <c r="E80" i="1"/>
  <c r="E7" i="1"/>
  <c r="E64" i="1"/>
  <c r="E60" i="1"/>
  <c r="E65" i="1"/>
  <c r="E76" i="1"/>
  <c r="E67" i="1"/>
  <c r="E69" i="1"/>
  <c r="E62" i="1"/>
  <c r="E66" i="1"/>
  <c r="E63" i="1"/>
  <c r="E42" i="1"/>
  <c r="E31" i="1"/>
  <c r="E41" i="1"/>
  <c r="E37" i="1"/>
  <c r="E38" i="1"/>
  <c r="E40" i="1"/>
  <c r="E9" i="1"/>
  <c r="E82" i="1"/>
  <c r="E51" i="1"/>
  <c r="E70" i="1" l="1"/>
  <c r="B55" i="4" l="1"/>
  <c r="O55" i="4" l="1"/>
  <c r="O53" i="4" s="1"/>
  <c r="O49" i="4" s="1"/>
  <c r="B53" i="4"/>
  <c r="B49" i="4" s="1"/>
  <c r="E23" i="1"/>
  <c r="B27" i="4" l="1"/>
  <c r="B21" i="4"/>
  <c r="E56" i="1"/>
  <c r="E54" i="1" l="1"/>
  <c r="E50" i="1" s="1"/>
  <c r="B20" i="4"/>
  <c r="O21" i="4"/>
  <c r="O20" i="4" s="1"/>
  <c r="B26" i="4"/>
  <c r="O27" i="4"/>
  <c r="O26" i="4" s="1"/>
  <c r="E22" i="1" l="1"/>
  <c r="E28" i="1"/>
  <c r="E21" i="1" l="1"/>
  <c r="E27" i="1"/>
  <c r="B14" i="4" l="1"/>
  <c r="O14" i="4" s="1"/>
  <c r="B13" i="4" l="1"/>
  <c r="E15" i="1"/>
  <c r="B12" i="4" l="1"/>
  <c r="B100" i="4" s="1"/>
  <c r="O13" i="4"/>
  <c r="O12" i="4" s="1"/>
  <c r="O100" i="4" s="1"/>
  <c r="E14" i="1" l="1"/>
  <c r="E13" i="1" l="1"/>
  <c r="E101" i="1" l="1"/>
  <c r="B29" i="1" l="1"/>
  <c r="D29" i="1" s="1"/>
  <c r="I29" i="1" s="1"/>
  <c r="B59" i="1" l="1"/>
  <c r="D59" i="1" s="1"/>
  <c r="I59" i="1" s="1"/>
  <c r="B60" i="1"/>
  <c r="D60" i="1" s="1"/>
  <c r="I60" i="1" s="1"/>
  <c r="B62" i="1"/>
  <c r="D62" i="1" s="1"/>
  <c r="I62" i="1" s="1"/>
  <c r="B72" i="1"/>
  <c r="D72" i="1" s="1"/>
  <c r="I72" i="1" s="1"/>
  <c r="B76" i="1"/>
  <c r="D76" i="1" s="1"/>
  <c r="I76" i="1" s="1"/>
  <c r="B77" i="1"/>
  <c r="D77" i="1" s="1"/>
  <c r="I77" i="1" s="1"/>
  <c r="B78" i="1"/>
  <c r="D78" i="1" s="1"/>
  <c r="I78" i="1" s="1"/>
  <c r="B79" i="1"/>
  <c r="D79" i="1" s="1"/>
  <c r="I79" i="1" s="1"/>
  <c r="B80" i="1"/>
  <c r="D80" i="1" s="1"/>
  <c r="I80" i="1" s="1"/>
  <c r="B82" i="1"/>
  <c r="D82" i="1" s="1"/>
  <c r="I82" i="1" s="1"/>
  <c r="B85" i="1"/>
  <c r="D85" i="1" s="1"/>
  <c r="I85" i="1" s="1"/>
  <c r="B93" i="1"/>
  <c r="D93" i="1" s="1"/>
  <c r="I93" i="1" s="1"/>
  <c r="B52" i="1"/>
  <c r="D52" i="1" s="1"/>
  <c r="I52" i="1" s="1"/>
  <c r="B53" i="1"/>
  <c r="D53" i="1" s="1"/>
  <c r="I53" i="1" s="1"/>
  <c r="B56" i="1"/>
  <c r="D56" i="1" s="1"/>
  <c r="I56" i="1" l="1"/>
  <c r="B67" i="1"/>
  <c r="D67" i="1" s="1"/>
  <c r="I67" i="1" s="1"/>
  <c r="B88" i="1"/>
  <c r="D88" i="1" s="1"/>
  <c r="I88" i="1" s="1"/>
  <c r="B58" i="1"/>
  <c r="D58" i="1" s="1"/>
  <c r="I58" i="1" s="1"/>
  <c r="B51" i="1"/>
  <c r="B69" i="1"/>
  <c r="D69" i="1" s="1"/>
  <c r="I69" i="1" s="1"/>
  <c r="B68" i="1"/>
  <c r="D68" i="1" s="1"/>
  <c r="I68" i="1" s="1"/>
  <c r="B87" i="1"/>
  <c r="D87" i="1" s="1"/>
  <c r="I87" i="1" s="1"/>
  <c r="B66" i="1"/>
  <c r="D66" i="1" s="1"/>
  <c r="I66" i="1" s="1"/>
  <c r="B65" i="1"/>
  <c r="D65" i="1" s="1"/>
  <c r="I65" i="1" s="1"/>
  <c r="B61" i="1"/>
  <c r="D61" i="1" s="1"/>
  <c r="I61" i="1" s="1"/>
  <c r="B57" i="1"/>
  <c r="D57" i="1" s="1"/>
  <c r="I57" i="1" s="1"/>
  <c r="B83" i="1"/>
  <c r="D83" i="1" s="1"/>
  <c r="I83" i="1" s="1"/>
  <c r="B81" i="1"/>
  <c r="D81" i="1" s="1"/>
  <c r="I81" i="1" s="1"/>
  <c r="B75" i="1"/>
  <c r="D75" i="1" s="1"/>
  <c r="I75" i="1" s="1"/>
  <c r="B73" i="1"/>
  <c r="D73" i="1" s="1"/>
  <c r="I73" i="1" s="1"/>
  <c r="B64" i="1"/>
  <c r="D64" i="1" s="1"/>
  <c r="I64" i="1" s="1"/>
  <c r="B63" i="1"/>
  <c r="D63" i="1" s="1"/>
  <c r="I63" i="1" s="1"/>
  <c r="B90" i="1"/>
  <c r="D90" i="1" s="1"/>
  <c r="I90" i="1" s="1"/>
  <c r="B89" i="1"/>
  <c r="D89" i="1" s="1"/>
  <c r="I89" i="1" s="1"/>
  <c r="B86" i="1"/>
  <c r="D86" i="1" s="1"/>
  <c r="I86" i="1" s="1"/>
  <c r="B84" i="1"/>
  <c r="D84" i="1" s="1"/>
  <c r="I84" i="1" s="1"/>
  <c r="B74" i="1"/>
  <c r="D74" i="1" s="1"/>
  <c r="I74" i="1" s="1"/>
  <c r="D51" i="1" l="1"/>
  <c r="B71" i="1"/>
  <c r="B55" i="1"/>
  <c r="D55" i="1" l="1"/>
  <c r="B54" i="1"/>
  <c r="D71" i="1"/>
  <c r="B70" i="1"/>
  <c r="I51" i="1"/>
  <c r="B92" i="1"/>
  <c r="D92" i="1" l="1"/>
  <c r="B91" i="1"/>
  <c r="B50" i="1" s="1"/>
  <c r="D70" i="1"/>
  <c r="I70" i="1" s="1"/>
  <c r="I71" i="1"/>
  <c r="I55" i="1"/>
  <c r="I54" i="1" s="1"/>
  <c r="D54" i="1"/>
  <c r="D91" i="1" l="1"/>
  <c r="D50" i="1" s="1"/>
  <c r="I92" i="1"/>
  <c r="I91" i="1" s="1"/>
  <c r="I50" i="1" s="1"/>
  <c r="B11" i="1" l="1"/>
  <c r="D11" i="1" s="1"/>
  <c r="I11" i="1" s="1"/>
  <c r="B41" i="1"/>
  <c r="D41" i="1" s="1"/>
  <c r="I41" i="1" s="1"/>
  <c r="B42" i="1"/>
  <c r="D42" i="1" s="1"/>
  <c r="I42" i="1" s="1"/>
  <c r="B43" i="1"/>
  <c r="D43" i="1" s="1"/>
  <c r="I43" i="1" s="1"/>
  <c r="B44" i="1"/>
  <c r="D44" i="1" s="1"/>
  <c r="I44" i="1" s="1"/>
  <c r="B45" i="1"/>
  <c r="D45" i="1" s="1"/>
  <c r="I45" i="1" s="1"/>
  <c r="B46" i="1"/>
  <c r="D46" i="1" s="1"/>
  <c r="I46" i="1" s="1"/>
  <c r="B47" i="1"/>
  <c r="D47" i="1" s="1"/>
  <c r="I47" i="1" s="1"/>
  <c r="B48" i="1"/>
  <c r="D48" i="1" s="1"/>
  <c r="I48" i="1" s="1"/>
  <c r="B12" i="1"/>
  <c r="D12" i="1" s="1"/>
  <c r="I12" i="1" s="1"/>
  <c r="B15" i="1"/>
  <c r="D15" i="1" s="1"/>
  <c r="I15" i="1" s="1"/>
  <c r="B23" i="1"/>
  <c r="D23" i="1" s="1"/>
  <c r="I23" i="1" s="1"/>
  <c r="B24" i="1"/>
  <c r="D24" i="1" s="1"/>
  <c r="I24" i="1" s="1"/>
  <c r="B25" i="1"/>
  <c r="D25" i="1" s="1"/>
  <c r="I25" i="1" s="1"/>
  <c r="B35" i="1"/>
  <c r="D35" i="1" s="1"/>
  <c r="I35" i="1" s="1"/>
  <c r="B38" i="1"/>
  <c r="D38" i="1" s="1"/>
  <c r="I38" i="1" s="1"/>
  <c r="B39" i="1"/>
  <c r="D39" i="1" s="1"/>
  <c r="I39" i="1" s="1"/>
  <c r="B40" i="1"/>
  <c r="D40" i="1" s="1"/>
  <c r="I40" i="1" s="1"/>
  <c r="B26" i="1"/>
  <c r="D26" i="1" s="1"/>
  <c r="I26" i="1" s="1"/>
  <c r="B10" i="1"/>
  <c r="D10" i="1" s="1"/>
  <c r="I10" i="1" s="1"/>
  <c r="B9" i="1" l="1"/>
  <c r="D9" i="1" s="1"/>
  <c r="I9" i="1" s="1"/>
  <c r="B8" i="1"/>
  <c r="D8" i="1" s="1"/>
  <c r="I8" i="1" s="1"/>
  <c r="B36" i="1"/>
  <c r="D36" i="1" s="1"/>
  <c r="I36" i="1" s="1"/>
  <c r="B34" i="1"/>
  <c r="D34" i="1" s="1"/>
  <c r="I34" i="1" s="1"/>
  <c r="B33" i="1"/>
  <c r="D33" i="1" s="1"/>
  <c r="B20" i="1"/>
  <c r="D20" i="1" s="1"/>
  <c r="I20" i="1" s="1"/>
  <c r="B19" i="1"/>
  <c r="D19" i="1" s="1"/>
  <c r="I19" i="1" s="1"/>
  <c r="B18" i="1"/>
  <c r="D18" i="1" s="1"/>
  <c r="I18" i="1" s="1"/>
  <c r="B17" i="1"/>
  <c r="D17" i="1" s="1"/>
  <c r="I17" i="1" s="1"/>
  <c r="B16" i="1"/>
  <c r="D16" i="1" s="1"/>
  <c r="I16" i="1" s="1"/>
  <c r="B30" i="1"/>
  <c r="D30" i="1" s="1"/>
  <c r="I30" i="1" s="1"/>
  <c r="I33" i="1" l="1"/>
  <c r="B37" i="1"/>
  <c r="D37" i="1" s="1"/>
  <c r="I37" i="1" s="1"/>
  <c r="B22" i="1"/>
  <c r="B7" i="1"/>
  <c r="B14" i="1"/>
  <c r="B28" i="1"/>
  <c r="B27" i="1" l="1"/>
  <c r="D28" i="1"/>
  <c r="D14" i="1"/>
  <c r="B13" i="1"/>
  <c r="D7" i="1"/>
  <c r="B21" i="1"/>
  <c r="D22" i="1"/>
  <c r="B32" i="1"/>
  <c r="B31" i="1" l="1"/>
  <c r="B101" i="1" s="1"/>
  <c r="D32" i="1"/>
  <c r="D21" i="1"/>
  <c r="I22" i="1"/>
  <c r="I21" i="1" s="1"/>
  <c r="D27" i="1"/>
  <c r="I28" i="1"/>
  <c r="I27" i="1" s="1"/>
  <c r="I7" i="1"/>
  <c r="D13" i="1"/>
  <c r="I13" i="1" s="1"/>
  <c r="I14" i="1"/>
  <c r="I32" i="1" l="1"/>
  <c r="I31" i="1" s="1"/>
  <c r="D31" i="1"/>
  <c r="D101" i="1" s="1"/>
  <c r="I101" i="1"/>
</calcChain>
</file>

<file path=xl/comments1.xml><?xml version="1.0" encoding="utf-8"?>
<comments xmlns="http://schemas.openxmlformats.org/spreadsheetml/2006/main">
  <authors>
    <author>Olivia Regner</author>
  </authors>
  <commentList>
    <comment ref="B225"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<sst xmlns="http://schemas.openxmlformats.org/spreadsheetml/2006/main" count="886" uniqueCount="352">
  <si>
    <t>CY 2017 ALLOTMENT RELEASES</t>
  </si>
  <si>
    <t>ALL SOURCES</t>
  </si>
  <si>
    <t>(In Thousand Pesos)</t>
  </si>
  <si>
    <t>PARTICULARS</t>
  </si>
  <si>
    <t>NEW GAA - R.A. 10924</t>
  </si>
  <si>
    <t>Automatic Appropriations</t>
  </si>
  <si>
    <t>Unprogrammed Appropriations</t>
  </si>
  <si>
    <t>Continuing Appropriations,
R.A. 10717</t>
  </si>
  <si>
    <t xml:space="preserve">TOTAL </t>
  </si>
  <si>
    <t>Regular</t>
  </si>
  <si>
    <t>Special Purpose Funds</t>
  </si>
  <si>
    <t>Total</t>
  </si>
  <si>
    <t>Department</t>
  </si>
  <si>
    <t>SPFs</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</si>
  <si>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</si>
  <si>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</si>
  <si>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</si>
  <si>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</si>
  <si>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</si>
  <si>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</si>
  <si>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</si>
  <si>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</si>
  <si>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</si>
  <si>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</si>
  <si>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</si>
  <si>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</si>
  <si>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</si>
  <si>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</si>
  <si>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</si>
  <si>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</si>
  <si>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</si>
  <si>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</si>
  <si>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</si>
  <si>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</si>
  <si>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</si>
  <si>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</si>
  <si>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</si>
  <si>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</si>
  <si>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</si>
  <si>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</si>
  <si>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</si>
  <si>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</si>
  <si>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</si>
  <si>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</si>
  <si>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</si>
  <si>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</si>
  <si>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</si>
  <si>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</si>
  <si>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</si>
  <si>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</si>
  <si>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</si>
  <si>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</si>
  <si>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</si>
  <si>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</si>
  <si>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</si>
  <si>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</si>
  <si>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</si>
  <si>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</si>
  <si>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</si>
  <si>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</si>
  <si>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</si>
  <si>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</si>
  <si>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</si>
  <si>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</si>
  <si>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</si>
  <si>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</si>
  <si>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</si>
  <si>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</si>
  <si>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</si>
  <si>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</si>
  <si>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</si>
  <si>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</si>
  <si>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</si>
  <si>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</si>
  <si>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</si>
  <si>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</si>
  <si>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</si>
  <si>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</si>
  <si>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</si>
  <si>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</si>
  <si>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</si>
  <si>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t>
  </si>
  <si>
    <t xml:space="preserve">         PRRC</t>
  </si>
  <si>
    <t xml:space="preserve">         PCW</t>
  </si>
  <si>
    <t xml:space="preserve">         PCC</t>
  </si>
  <si>
    <t xml:space="preserve">         PDEA</t>
  </si>
  <si>
    <t xml:space="preserve">         Philracom</t>
  </si>
  <si>
    <t xml:space="preserve">         PSC</t>
  </si>
  <si>
    <t xml:space="preserve">         PCUP</t>
  </si>
  <si>
    <t xml:space="preserve">         PLLO</t>
  </si>
  <si>
    <t xml:space="preserve">         PMS</t>
  </si>
  <si>
    <t xml:space="preserve">        TESDA</t>
  </si>
  <si>
    <t xml:space="preserve">           CO</t>
  </si>
  <si>
    <t xml:space="preserve">           ROs</t>
  </si>
  <si>
    <t xml:space="preserve">      GOCCs</t>
  </si>
  <si>
    <t xml:space="preserve">       LGUs </t>
  </si>
  <si>
    <t xml:space="preserve">         CO</t>
  </si>
  <si>
    <t xml:space="preserve">         ROs</t>
  </si>
  <si>
    <t xml:space="preserve">      MMDA</t>
  </si>
  <si>
    <t xml:space="preserve">      Interest Payments</t>
  </si>
  <si>
    <t>TOTAL</t>
  </si>
  <si>
    <t>SPECIAL PURPOSE FUNDS-R.A. 10924</t>
  </si>
  <si>
    <t>Budgetary Support to Government Corporations</t>
  </si>
  <si>
    <t>Allocation to LGUs</t>
  </si>
  <si>
    <t>National Disaster Risk Reduction and Management Fund</t>
  </si>
  <si>
    <t>Contingent Fund</t>
  </si>
  <si>
    <t>Miscellaneous 
Personnel 
Benefits Fund</t>
  </si>
  <si>
    <t>Pension and Gratuity Fund</t>
  </si>
  <si>
    <t>CONTINUING  APPROPRIATIONS-R.A. 10717</t>
  </si>
  <si>
    <t>REGULAR</t>
  </si>
  <si>
    <t>SUB-TOTAL SPFs</t>
  </si>
  <si>
    <t>GRAND TOTAL</t>
  </si>
  <si>
    <t xml:space="preserve">       DOTC</t>
  </si>
  <si>
    <t xml:space="preserve">         OMB </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</si>
  <si>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</si>
  <si>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</si>
  <si>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</si>
  <si>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</si>
  <si>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</si>
  <si>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</si>
  <si>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</si>
  <si>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</si>
  <si>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</si>
  <si>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</si>
  <si>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</si>
  <si>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</si>
  <si>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</si>
  <si>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</si>
  <si>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</si>
  <si>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</si>
  <si>
    <t xml:space="preserve">        OEOs</t>
  </si>
  <si>
    <t>UNPROGRAMMED APPROPRIATIONS</t>
  </si>
  <si>
    <t>Support to Foreign-Assisted Projects</t>
  </si>
  <si>
    <t>Capability Enhancement Program</t>
  </si>
  <si>
    <t>Support for Infrastructure Projects and Social Programs</t>
  </si>
  <si>
    <t>Risk Management Program</t>
  </si>
  <si>
    <t>General Fund Adjustments-for the Other Agencies</t>
  </si>
  <si>
    <t>General Fund Adjustments-for the Share of ARMM</t>
  </si>
  <si>
    <t>Rehabilitation and Reconstruction Fund</t>
  </si>
  <si>
    <t xml:space="preserve">         OMB (VRB)</t>
  </si>
  <si>
    <t xml:space="preserve">             CO</t>
  </si>
  <si>
    <t xml:space="preserve">             ROs</t>
  </si>
  <si>
    <t xml:space="preserve">       MMDA</t>
  </si>
  <si>
    <t>STATUS OF CY 2017 BUDGET PROGRAM</t>
  </si>
  <si>
    <t>2017 PROGRAM</t>
  </si>
  <si>
    <t xml:space="preserve">ALLOTMENT RELEASES </t>
  </si>
  <si>
    <t>% of Releases Over Program</t>
  </si>
  <si>
    <t xml:space="preserve">BALANCE                 </t>
  </si>
  <si>
    <t>PROGRAM</t>
  </si>
  <si>
    <t>ADJUSTMENTS</t>
  </si>
  <si>
    <t>ADJUSTED PROGRAM</t>
  </si>
  <si>
    <t xml:space="preserve">   A. GAA - R.A. 10924</t>
  </si>
  <si>
    <t xml:space="preserve">         Departments </t>
  </si>
  <si>
    <t>a/</t>
  </si>
  <si>
    <t xml:space="preserve">         Special Purpose Funds </t>
  </si>
  <si>
    <t xml:space="preserve">  B.  AUTOMATIC APPROPRIATIONS</t>
  </si>
  <si>
    <t xml:space="preserve">        Retirement and Life Insurance Premium</t>
  </si>
  <si>
    <t>c/</t>
  </si>
  <si>
    <t xml:space="preserve">        Internal Revenue Allotment</t>
  </si>
  <si>
    <t xml:space="preserve">        Pension of Ex-Pres./Ex Pres. Widows</t>
  </si>
  <si>
    <t xml:space="preserve">         Grants/Donations</t>
  </si>
  <si>
    <t xml:space="preserve"> </t>
  </si>
  <si>
    <t xml:space="preserve">        Special Account in the General Fund</t>
  </si>
  <si>
    <t xml:space="preserve">             Motor Vehicle Users Charge Fund</t>
  </si>
  <si>
    <t xml:space="preserve">             Others</t>
  </si>
  <si>
    <t xml:space="preserve">        Net Lending             </t>
  </si>
  <si>
    <t xml:space="preserve">        Interest Payments</t>
  </si>
  <si>
    <t xml:space="preserve">        Tax Expenditures Fund/Customs Duties and Taxes</t>
  </si>
  <si>
    <t>ORIGINAL PROGRAM</t>
  </si>
  <si>
    <t>OTHER RELEASES</t>
  </si>
  <si>
    <t>b/</t>
  </si>
  <si>
    <t>CONTINUING APPRO., R.A. 10717</t>
  </si>
  <si>
    <t xml:space="preserve">        Departments </t>
  </si>
  <si>
    <t xml:space="preserve">        Special Purpose Funds </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</si>
  <si>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</si>
  <si>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</si>
  <si>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</si>
  <si>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</si>
  <si>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</si>
  <si>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Program (Revalidation)</t>
  </si>
  <si>
    <t xml:space="preserve">       Motor Vehicle Users Charge Fund</t>
  </si>
  <si>
    <t xml:space="preserve">       Pension of Ex-Pres./Ex-Pres. Widows</t>
  </si>
  <si>
    <t xml:space="preserve">       Tax Exp. Fund/CDT</t>
  </si>
  <si>
    <t xml:space="preserve">       RA 9335</t>
  </si>
  <si>
    <t xml:space="preserve">       Stocks Subs.</t>
  </si>
  <si>
    <t>NOTES:</t>
  </si>
  <si>
    <t>a. To effect the release to the DPWH for the construction of farm-to-mill road projects per Special Provision No. 2, BSGC-SRA, 2017 GAA, R.A. 10924</t>
  </si>
  <si>
    <t>b  Pertains to additional requirement for RLIP of various agencies corresponding to the newly-created/filled up positions</t>
  </si>
  <si>
    <t xml:space="preserve">c.  Authorized appropriations, which are being accommodated within the year's expenditure program. </t>
  </si>
  <si>
    <t>2016 Continuing Appro.</t>
  </si>
  <si>
    <t>Adjustments</t>
  </si>
  <si>
    <t>CY 2017 PROGRAM</t>
  </si>
  <si>
    <t>RELEASES</t>
  </si>
  <si>
    <t>BALANCE</t>
  </si>
  <si>
    <t>UNRELEASED
CONT.</t>
  </si>
  <si>
    <t>Program</t>
  </si>
  <si>
    <t>Adjusted Program</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</si>
  <si>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</si>
  <si>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</si>
  <si>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</si>
  <si>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</si>
  <si>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</si>
  <si>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</si>
  <si>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</si>
  <si>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</si>
  <si>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</si>
  <si>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</si>
  <si>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</si>
  <si>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</si>
  <si>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</si>
  <si>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</si>
  <si>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</si>
  <si>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</si>
  <si>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</si>
  <si>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</si>
  <si>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</si>
  <si>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</si>
  <si>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</si>
  <si>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</si>
  <si>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</si>
  <si>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</si>
  <si>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</si>
  <si>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</si>
  <si>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</si>
  <si>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</si>
  <si>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</si>
  <si>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</si>
  <si>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</si>
  <si>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</si>
  <si>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</si>
  <si>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</si>
  <si>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</si>
  <si>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</si>
  <si>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</si>
  <si>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</si>
  <si>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OEOs</t>
  </si>
  <si>
    <t xml:space="preserve">        PRRC</t>
  </si>
  <si>
    <t xml:space="preserve">        PCW</t>
  </si>
  <si>
    <t xml:space="preserve">        PCC</t>
  </si>
  <si>
    <t xml:space="preserve">        PDEA</t>
  </si>
  <si>
    <t xml:space="preserve">        Philracom</t>
  </si>
  <si>
    <t xml:space="preserve">        PSC</t>
  </si>
  <si>
    <t xml:space="preserve">        PCUP</t>
  </si>
  <si>
    <t xml:space="preserve">        PLLO</t>
  </si>
  <si>
    <t xml:space="preserve">        PMS</t>
  </si>
  <si>
    <t xml:space="preserve">       TESDA</t>
  </si>
  <si>
    <t xml:space="preserve">   Special Purpose Funds</t>
  </si>
  <si>
    <t xml:space="preserve">       BSGC</t>
  </si>
  <si>
    <t>Allocation to Local Government Units</t>
  </si>
  <si>
    <t xml:space="preserve">       ALGU</t>
  </si>
  <si>
    <t>Metropolitan Manila Development Authority</t>
  </si>
  <si>
    <t xml:space="preserve">         MMDA</t>
  </si>
  <si>
    <t>Special Shares of LGUs in the Proceeds of National Taxes</t>
  </si>
  <si>
    <t xml:space="preserve">         SSPNT</t>
  </si>
  <si>
    <t>Barangay Officials Death Benefits Fund</t>
  </si>
  <si>
    <t xml:space="preserve">          BODBF</t>
  </si>
  <si>
    <t>Local Government Support Fund</t>
  </si>
  <si>
    <t xml:space="preserve">         LGSF</t>
  </si>
  <si>
    <t>Special Shares of LGUs in the Proceeds of Fire Code Fees</t>
  </si>
  <si>
    <t xml:space="preserve">         SSPFCF</t>
  </si>
  <si>
    <t xml:space="preserve">       Contingent </t>
  </si>
  <si>
    <t>Miscellaneous Personnel Benefits Fund</t>
  </si>
  <si>
    <t xml:space="preserve">       MPBF</t>
  </si>
  <si>
    <t xml:space="preserve">       NDRRMF</t>
  </si>
  <si>
    <t xml:space="preserve">       PGF</t>
  </si>
  <si>
    <t>B. Automatic Appropriations</t>
  </si>
  <si>
    <t xml:space="preserve">      Retirement and Life Insurance Premium</t>
  </si>
  <si>
    <t xml:space="preserve">      Internal Revenue Allotment</t>
  </si>
  <si>
    <t xml:space="preserve">       Pension of Ex-Pres./Ex Pres. Widows</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</si>
  <si>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</si>
  <si>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</si>
  <si>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</si>
  <si>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</si>
  <si>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</si>
  <si>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</si>
  <si>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</si>
  <si>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</si>
  <si>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</si>
  <si>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</si>
  <si>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</si>
  <si>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FDCP</t>
  </si>
  <si>
    <t xml:space="preserve">            Proper</t>
  </si>
  <si>
    <t xml:space="preserve">         TESDA</t>
  </si>
  <si>
    <t xml:space="preserve">    Special Purpose Funds</t>
  </si>
  <si>
    <t xml:space="preserve">  UNPROGRAMMED APPROPRIATIONS</t>
  </si>
  <si>
    <t xml:space="preserve">  OTHER AUTOMATIC APPROPRIATIONS</t>
  </si>
  <si>
    <t xml:space="preserve">     RLIP</t>
  </si>
  <si>
    <t xml:space="preserve">     Grants/Donations</t>
  </si>
  <si>
    <t xml:space="preserve">     SAGF-OTHERS</t>
  </si>
  <si>
    <t xml:space="preserve">    Military Camps Sales Proceeds Fund</t>
  </si>
  <si>
    <t xml:space="preserve">     AFP Modernization Program (Revalidation)</t>
  </si>
  <si>
    <t>MVUCF</t>
  </si>
  <si>
    <t xml:space="preserve">    Pension of Ex-Pres./Ex-Pres. Widows</t>
  </si>
  <si>
    <t xml:space="preserve">    Tax Exp. Fund/CDT</t>
  </si>
  <si>
    <t xml:space="preserve">     RA 9335</t>
  </si>
  <si>
    <t xml:space="preserve">     Stocks Subs.</t>
  </si>
  <si>
    <t>CY 2017 PROGRAM ADJUSTMENTS FOR DIRECT RELEASE TO IMPLEMENTING AGENCIES</t>
  </si>
  <si>
    <t>2017 GAA, R.A. 10924</t>
  </si>
  <si>
    <t>(amounts in thousand pesos)</t>
  </si>
  <si>
    <t>FROM:</t>
  </si>
  <si>
    <t>TO:</t>
  </si>
  <si>
    <t>DEPT./
AGENCY</t>
  </si>
  <si>
    <t>ALLOTMENT CLASS</t>
  </si>
  <si>
    <t>IMPLEMENTING DEPT./AGENCY</t>
  </si>
  <si>
    <t>LEGAL BASIS</t>
  </si>
  <si>
    <t>PS</t>
  </si>
  <si>
    <t>MOOE</t>
  </si>
  <si>
    <t>CO</t>
  </si>
  <si>
    <t>DEPARTMENTS</t>
  </si>
  <si>
    <t>OP</t>
  </si>
  <si>
    <t>For  the implementation of activities related to 
  ASEAN hosting</t>
  </si>
  <si>
    <t>Special Provision No. 1 , OP, 2017 GAA ,
   RA 10924</t>
  </si>
  <si>
    <t>DILG - OSEC</t>
  </si>
  <si>
    <t>General Management and Supervision</t>
  </si>
  <si>
    <t>DOT - OSEC</t>
  </si>
  <si>
    <t>Tourism Standards Development, Regulation
   and Accreditation</t>
  </si>
  <si>
    <t>DTI - OSEC</t>
  </si>
  <si>
    <t>Identification and assesment of actual business 
   opportunities for Philippine exporters and 
   promoting the country as an attractive 
   investment area</t>
  </si>
  <si>
    <t>PCOO-Proper</t>
  </si>
  <si>
    <t>Formulation, coordination and implementation
   of  integrated public information plans and 
   programs</t>
  </si>
  <si>
    <t>Dissemination of developmental information</t>
  </si>
  <si>
    <t>DA-OSEC</t>
  </si>
  <si>
    <t>DPWH-OSEC</t>
  </si>
  <si>
    <t>For the implementation of Farm-to-Market Roads</t>
  </si>
  <si>
    <t>Special Provision No. 8, DA 2017 GAA, 
  R.A. 10924</t>
  </si>
  <si>
    <t>DepEd-OSEC</t>
  </si>
  <si>
    <t>Provision and Maintenance of Basic Education
  Facilities</t>
  </si>
  <si>
    <t>Special Provision No. 4, DepEd, 2017 GAA, 
  R.A. 10924</t>
  </si>
  <si>
    <t>ARMM</t>
  </si>
  <si>
    <t xml:space="preserve">To effect the release of funds to ARMM-ORG for
   the repair/rehabilitation of classrooms </t>
  </si>
  <si>
    <t xml:space="preserve"> Special Provision No. 15, DepEd 2017 GAA, 
   RA 10924</t>
  </si>
  <si>
    <t>DICT-OSEC</t>
  </si>
  <si>
    <t>To effect adjustments relative to FY 2017 
   Personnel Services requirements of transferred 
   personnel from DICT-OSEC for the period of 
   September to December, 2017.</t>
  </si>
  <si>
    <t>DILG-BJMP</t>
  </si>
  <si>
    <t>DOST-OSEC</t>
  </si>
  <si>
    <t>DOTr-OSEC</t>
  </si>
  <si>
    <t>DSWD-OSEC</t>
  </si>
  <si>
    <t>For the implementation of the DSWD Banner 
  Programs for FY 2017:
   a. Supplementary Feeding Program
   b. Recovery and Reintegration 
       Program for Trafficked Persons
   c. Social Pension for Indigent Senior 
      Citizens</t>
  </si>
  <si>
    <t xml:space="preserve">Special Provision No. 7, DSWD, 2017 GAA, 
  R.A. No. 10924 
  </t>
  </si>
  <si>
    <t>DBM-OSEC</t>
  </si>
  <si>
    <t>For the payment of 9% personnel share in GSIS 
  Premium contribution of ARMM-DepEd</t>
  </si>
  <si>
    <t>Release to DBM per GSIS-ARMM-DBM 
  Memorandum of Agreement dated 
  March 18, 2004</t>
  </si>
  <si>
    <t>SPECIAL PURPOSE 
  FUNDS</t>
  </si>
  <si>
    <t>BSGC-Sugar Regulatory 
 Administration</t>
  </si>
  <si>
    <t>DPWH</t>
  </si>
  <si>
    <t xml:space="preserve">To effect the release to the DPWH for the 
   construction of farm-to-mill road projects
</t>
  </si>
  <si>
    <t>Special Provision No. 2, BSGC-SRA, 2017 
  GAA, RA 10924</t>
  </si>
  <si>
    <t>Modification of allotment class</t>
  </si>
  <si>
    <t>Release per SARO No. BMB-A-17-0016216</t>
  </si>
  <si>
    <t>Pension and Gratuity 
  Fund</t>
  </si>
  <si>
    <t>Augmentation of the Contingent Fund from the
 FY 2017 estimated savings of the Pension and 
 Gratuity Fund</t>
  </si>
  <si>
    <t>With OP approval dated September 27, 2017
   (Pursuant to Section 25 (5), Article VI of the 
   1987 Constitution and Section 39, Chapter 5, 
    Book VI of Executive Order No. 292,
    as well as Sections 66, 67, 68 and 81 of 
    the General Provisions of the 2017 GAA, 
    R.A. 10924)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</si>
</sst>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3" x14ac:knownFonts="1">
    <font>
      <sz val="10"/>
      <name val="Arial"/>
    </font>
    <font>
      <b/>
      <sz val="10"/>
      <name val="Arial Narrow"/>
      <family val="2"/>
    </font>
    <font>
      <sz val="10"/>
      <name val="Arial Narrow"/>
      <family val="2"/>
    </font>
    <font>
      <sz val="10"/>
      <name val="Arial"/>
      <family val="2"/>
    </font>
    <font>
      <b/>
      <sz val="9"/>
      <name val="Arial Narrow"/>
      <family val="2"/>
    </font>
    <font>
      <sz val="10"/>
      <color indexed="10"/>
      <name val="Arial Narrow"/>
      <family val="2"/>
    </font>
    <font>
      <sz val="10"/>
      <name val="Times New Roman"/>
      <family val="1"/>
    </font>
    <font>
      <b/>
      <sz val="8"/>
      <name val="Arial Narrow"/>
      <family val="2"/>
    </font>
    <font>
      <b/>
      <sz val="11"/>
      <name val="Arial"/>
      <family val="2"/>
    </font>
    <font>
      <sz val="11"/>
      <name val="Arial"/>
      <family val="2"/>
    </font>
    <font>
      <sz val="11"/>
      <name val="Arial Narrow"/>
      <family val="2"/>
    </font>
    <font>
      <b/>
      <sz val="12"/>
      <name val="Arial Narrow"/>
      <family val="2"/>
    </font>
    <font>
      <b/>
      <i/>
      <sz val="9"/>
      <name val="Arial Narrow"/>
      <family val="2"/>
    </font>
    <font>
      <i/>
      <sz val="9"/>
      <name val="Arial Narrow"/>
      <family val="2"/>
    </font>
    <font>
      <b/>
      <i/>
      <sz val="10"/>
      <name val="Arial Narrow"/>
      <family val="2"/>
    </font>
    <font>
      <sz val="10"/>
      <color rgb="FFFF0000"/>
      <name val="Arial Narrow"/>
      <family val="2"/>
    </font>
    <font>
      <b/>
      <sz val="9"/>
      <color indexed="81"/>
      <name val="Tahoma"/>
      <family val="2"/>
    </font>
    <font>
      <sz val="9"/>
      <color indexed="81"/>
      <name val="Tahoma"/>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b/>
      <sz val="11"/>
      <name val="Arial Narrow"/>
      <family val="2"/>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22"/>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s>
  <borders count="30">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cellStyleXfs>
  <cellXfs count="465">
    <xf numFmtId="0" fontId="0" fillId="0" borderId="0" xfId="0"/>
    <xf numFmtId="0" fontId="1" fillId="2" borderId="0" xfId="0" quotePrefix="1" applyFont="1" applyFill="1" applyAlignment="1">
      <alignment horizontal="left"/>
    </xf>
    <xf numFmtId="0" fontId="2" fillId="2" borderId="0" xfId="0" applyFont="1" applyFill="1"/>
    <xf numFmtId="0" fontId="1" fillId="2" borderId="0" xfId="0" applyFont="1" applyFill="1"/>
    <xf numFmtId="0" fontId="1" fillId="2" borderId="0" xfId="0" applyFont="1" applyFill="1" applyAlignment="1">
      <alignment horizontal="left"/>
    </xf>
    <xf numFmtId="164" fontId="1" fillId="2" borderId="0" xfId="0" applyNumberFormat="1" applyFont="1" applyFill="1" applyAlignment="1">
      <alignment horizontal="left"/>
    </xf>
    <xf numFmtId="164" fontId="1" fillId="2" borderId="0" xfId="1" quotePrefix="1" applyNumberFormat="1" applyFont="1" applyFill="1" applyAlignment="1">
      <alignment horizontal="left"/>
    </xf>
    <xf numFmtId="164" fontId="1" fillId="2" borderId="0" xfId="0" quotePrefix="1" applyNumberFormat="1" applyFont="1" applyFill="1" applyAlignment="1">
      <alignment horizontal="left"/>
    </xf>
    <xf numFmtId="0" fontId="2" fillId="0" borderId="0" xfId="0" applyFont="1" applyFill="1"/>
    <xf numFmtId="0" fontId="1" fillId="3" borderId="7"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0" borderId="9" xfId="1" applyNumberFormat="1" applyFont="1" applyFill="1" applyBorder="1" applyAlignment="1">
      <alignment horizontal="left"/>
    </xf>
    <xf numFmtId="164" fontId="2" fillId="0" borderId="10" xfId="1" applyNumberFormat="1" applyFont="1" applyFill="1" applyBorder="1" applyAlignment="1">
      <alignment horizontal="left"/>
    </xf>
    <xf numFmtId="164" fontId="2" fillId="0" borderId="4" xfId="1" applyNumberFormat="1" applyFont="1" applyFill="1" applyBorder="1" applyAlignment="1">
      <alignment horizontal="left"/>
    </xf>
    <xf numFmtId="164" fontId="2" fillId="0" borderId="0" xfId="1" applyNumberFormat="1" applyFont="1" applyFill="1" applyBorder="1" applyAlignment="1">
      <alignment horizontal="left"/>
    </xf>
    <xf numFmtId="164" fontId="2" fillId="0" borderId="11" xfId="1" applyNumberFormat="1" applyFont="1" applyFill="1" applyBorder="1" applyAlignment="1">
      <alignment horizontal="left"/>
    </xf>
    <xf numFmtId="164" fontId="2" fillId="0" borderId="11" xfId="1" applyNumberFormat="1" applyFont="1" applyFill="1" applyBorder="1" applyAlignment="1">
      <alignment vertical="center"/>
    </xf>
    <xf numFmtId="164" fontId="2" fillId="0" borderId="12" xfId="1" applyNumberFormat="1" applyFont="1" applyFill="1" applyBorder="1" applyAlignment="1">
      <alignment horizontal="left"/>
    </xf>
    <xf numFmtId="164" fontId="2" fillId="0" borderId="8" xfId="1" applyNumberFormat="1" applyFont="1" applyFill="1" applyBorder="1" applyAlignment="1">
      <alignment horizontal="left"/>
    </xf>
    <xf numFmtId="164" fontId="2" fillId="0" borderId="0" xfId="1" applyNumberFormat="1" applyFont="1" applyFill="1" applyBorder="1"/>
    <xf numFmtId="0" fontId="2" fillId="0" borderId="0" xfId="0" applyFont="1" applyFill="1" applyBorder="1"/>
    <xf numFmtId="164" fontId="2" fillId="0" borderId="13" xfId="1" applyNumberFormat="1" applyFont="1" applyBorder="1"/>
    <xf numFmtId="164" fontId="2" fillId="0" borderId="14" xfId="1" applyNumberFormat="1" applyFont="1" applyBorder="1"/>
    <xf numFmtId="164" fontId="2" fillId="0" borderId="7" xfId="1" applyNumberFormat="1" applyFont="1" applyBorder="1"/>
    <xf numFmtId="164" fontId="2" fillId="0" borderId="6" xfId="1" applyNumberFormat="1" applyFont="1" applyBorder="1"/>
    <xf numFmtId="164" fontId="2" fillId="0" borderId="6" xfId="1" applyNumberFormat="1" applyFont="1" applyFill="1" applyBorder="1"/>
    <xf numFmtId="164" fontId="2" fillId="0" borderId="0" xfId="1" applyNumberFormat="1" applyFont="1" applyBorder="1"/>
    <xf numFmtId="164" fontId="2" fillId="0" borderId="12" xfId="2" applyNumberFormat="1" applyFont="1" applyFill="1" applyBorder="1" applyAlignment="1">
      <alignment horizontal="left"/>
    </xf>
    <xf numFmtId="164" fontId="2" fillId="0" borderId="13" xfId="1" applyNumberFormat="1" applyFont="1" applyFill="1" applyBorder="1" applyAlignment="1">
      <alignment horizontal="left"/>
    </xf>
    <xf numFmtId="164" fontId="2" fillId="0" borderId="14" xfId="1" applyNumberFormat="1" applyFont="1" applyFill="1" applyBorder="1" applyAlignment="1">
      <alignment horizontal="left"/>
    </xf>
    <xf numFmtId="164" fontId="2" fillId="0" borderId="7" xfId="1" applyNumberFormat="1" applyFont="1" applyFill="1" applyBorder="1" applyAlignment="1">
      <alignment horizontal="left"/>
    </xf>
    <xf numFmtId="164" fontId="2" fillId="0" borderId="6" xfId="1" applyNumberFormat="1" applyFont="1" applyFill="1" applyBorder="1" applyAlignment="1">
      <alignment horizontal="left"/>
    </xf>
    <xf numFmtId="0" fontId="5" fillId="0" borderId="0" xfId="0" applyFont="1" applyFill="1"/>
    <xf numFmtId="164" fontId="2" fillId="0" borderId="11" xfId="1" quotePrefix="1" applyNumberFormat="1" applyFont="1" applyFill="1" applyBorder="1" applyAlignment="1">
      <alignment horizontal="left"/>
    </xf>
    <xf numFmtId="164" fontId="2" fillId="0" borderId="11" xfId="1" applyNumberFormat="1" applyFont="1" applyFill="1" applyBorder="1" applyAlignment="1">
      <alignment wrapText="1"/>
    </xf>
    <xf numFmtId="164" fontId="2" fillId="0" borderId="8"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0" quotePrefix="1" applyFont="1" applyFill="1" applyBorder="1" applyAlignment="1">
      <alignment horizontal="left"/>
    </xf>
    <xf numFmtId="0" fontId="1" fillId="4" borderId="14" xfId="0" applyFont="1" applyFill="1" applyBorder="1" applyAlignment="1">
      <alignment horizontal="center"/>
    </xf>
    <xf numFmtId="164" fontId="1" fillId="4" borderId="15" xfId="1" applyNumberFormat="1" applyFont="1" applyFill="1" applyBorder="1"/>
    <xf numFmtId="164" fontId="1" fillId="4" borderId="16" xfId="1" applyNumberFormat="1" applyFont="1" applyFill="1" applyBorder="1"/>
    <xf numFmtId="0" fontId="2" fillId="0" borderId="0" xfId="0" applyFont="1"/>
    <xf numFmtId="164" fontId="2" fillId="0" borderId="0" xfId="1" applyNumberFormat="1" applyFont="1"/>
    <xf numFmtId="164" fontId="1" fillId="0" borderId="0" xfId="1" applyNumberFormat="1" applyFont="1" applyFill="1"/>
    <xf numFmtId="164" fontId="2" fillId="0" borderId="0" xfId="0" applyNumberFormat="1" applyFont="1"/>
    <xf numFmtId="164" fontId="2" fillId="0" borderId="0" xfId="1" applyNumberFormat="1" applyFont="1" applyFill="1"/>
    <xf numFmtId="0" fontId="2" fillId="0" borderId="0" xfId="0" applyFont="1" applyBorder="1"/>
    <xf numFmtId="164" fontId="6" fillId="0" borderId="0" xfId="0" applyNumberFormat="1" applyFont="1"/>
    <xf numFmtId="0" fontId="6" fillId="0" borderId="0" xfId="0" applyFont="1"/>
    <xf numFmtId="164" fontId="2" fillId="2" borderId="0" xfId="1" applyNumberFormat="1" applyFont="1" applyFill="1"/>
    <xf numFmtId="164" fontId="1" fillId="2" borderId="0" xfId="1" applyNumberFormat="1" applyFont="1" applyFill="1"/>
    <xf numFmtId="164" fontId="1" fillId="2" borderId="0" xfId="1" applyNumberFormat="1" applyFont="1" applyFill="1" applyAlignment="1">
      <alignment horizontal="left"/>
    </xf>
    <xf numFmtId="164" fontId="2" fillId="2" borderId="0" xfId="1" applyNumberFormat="1" applyFont="1" applyFill="1" applyBorder="1"/>
    <xf numFmtId="164" fontId="5" fillId="2" borderId="0" xfId="1" applyNumberFormat="1" applyFont="1" applyFill="1"/>
    <xf numFmtId="164" fontId="2" fillId="2" borderId="0" xfId="1" applyNumberFormat="1" applyFont="1" applyFill="1" applyBorder="1" applyAlignment="1">
      <alignment horizontal="left"/>
    </xf>
    <xf numFmtId="164" fontId="1" fillId="4" borderId="1" xfId="1" applyNumberFormat="1" applyFont="1" applyFill="1" applyBorder="1" applyAlignment="1">
      <alignment horizontal="center" vertical="center"/>
    </xf>
    <xf numFmtId="164" fontId="1" fillId="4" borderId="18" xfId="1" applyNumberFormat="1" applyFont="1" applyFill="1" applyBorder="1" applyAlignment="1">
      <alignment horizontal="center" vertical="center" wrapText="1"/>
    </xf>
    <xf numFmtId="164" fontId="7" fillId="4" borderId="18" xfId="1" applyNumberFormat="1" applyFont="1" applyFill="1" applyBorder="1" applyAlignment="1">
      <alignment horizontal="center" vertical="center" wrapText="1"/>
    </xf>
    <xf numFmtId="164" fontId="4" fillId="4" borderId="5" xfId="1" applyNumberFormat="1" applyFont="1" applyFill="1" applyBorder="1" applyAlignment="1">
      <alignment horizontal="center" vertical="center" wrapText="1"/>
    </xf>
    <xf numFmtId="164" fontId="1" fillId="4" borderId="5"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2" xfId="1" applyNumberFormat="1" applyFont="1" applyBorder="1"/>
    <xf numFmtId="164" fontId="2" fillId="0" borderId="1" xfId="1" applyNumberFormat="1" applyFont="1" applyBorder="1"/>
    <xf numFmtId="164" fontId="2" fillId="0" borderId="11" xfId="1" applyNumberFormat="1" applyFont="1" applyBorder="1"/>
    <xf numFmtId="164" fontId="2" fillId="0" borderId="11" xfId="1" quotePrefix="1" applyNumberFormat="1" applyFont="1" applyFill="1" applyBorder="1" applyAlignment="1">
      <alignment horizontal="left" indent="2"/>
    </xf>
    <xf numFmtId="164" fontId="1" fillId="4" borderId="6" xfId="1" applyNumberFormat="1" applyFont="1" applyFill="1" applyBorder="1" applyAlignment="1">
      <alignment horizontal="center"/>
    </xf>
    <xf numFmtId="164" fontId="7" fillId="4" borderId="5"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xf numFmtId="164" fontId="1" fillId="0" borderId="0" xfId="1" applyNumberFormat="1" applyFont="1" applyBorder="1"/>
    <xf numFmtId="164" fontId="4" fillId="4" borderId="1"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8" fillId="2" borderId="0" xfId="1" quotePrefix="1" applyNumberFormat="1" applyFont="1" applyFill="1" applyAlignment="1">
      <alignment horizontal="left"/>
    </xf>
    <xf numFmtId="164" fontId="9" fillId="2" borderId="0" xfId="1" applyNumberFormat="1" applyFont="1" applyFill="1"/>
    <xf numFmtId="164" fontId="8" fillId="2" borderId="0" xfId="1" applyNumberFormat="1" applyFont="1" applyFill="1" applyAlignment="1">
      <alignment horizontal="right"/>
    </xf>
    <xf numFmtId="164" fontId="9" fillId="0" borderId="0" xfId="1" applyNumberFormat="1" applyFont="1"/>
    <xf numFmtId="164" fontId="8" fillId="2" borderId="0" xfId="1" applyNumberFormat="1" applyFont="1" applyFill="1" applyAlignment="1">
      <alignment horizontal="left"/>
    </xf>
    <xf numFmtId="164" fontId="8" fillId="3" borderId="1" xfId="1" applyNumberFormat="1" applyFont="1" applyFill="1" applyBorder="1" applyAlignment="1">
      <alignment horizontal="center" vertical="center"/>
    </xf>
    <xf numFmtId="164" fontId="8" fillId="3" borderId="5" xfId="1" applyNumberFormat="1"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164" fontId="9" fillId="4" borderId="0" xfId="1" applyNumberFormat="1" applyFont="1" applyFill="1"/>
    <xf numFmtId="164" fontId="1" fillId="0" borderId="11" xfId="1" applyNumberFormat="1" applyFont="1" applyFill="1" applyBorder="1" applyAlignment="1">
      <alignment horizontal="left"/>
    </xf>
    <xf numFmtId="164" fontId="9" fillId="0" borderId="14" xfId="1" applyNumberFormat="1" applyFont="1" applyBorder="1"/>
    <xf numFmtId="164" fontId="8" fillId="3" borderId="17" xfId="1" applyNumberFormat="1" applyFont="1" applyFill="1" applyBorder="1" applyAlignment="1">
      <alignment vertical="center"/>
    </xf>
    <xf numFmtId="164" fontId="9" fillId="5" borderId="0" xfId="1" applyNumberFormat="1" applyFont="1" applyFill="1"/>
    <xf numFmtId="164" fontId="9" fillId="0" borderId="0" xfId="1" applyNumberFormat="1" applyFont="1" applyFill="1"/>
    <xf numFmtId="164" fontId="2" fillId="2" borderId="0" xfId="1" applyNumberFormat="1" applyFont="1" applyFill="1" applyBorder="1" applyAlignment="1">
      <alignment horizontal="center"/>
    </xf>
    <xf numFmtId="164" fontId="1" fillId="2" borderId="0" xfId="1" applyNumberFormat="1" applyFont="1" applyFill="1" applyBorder="1" applyAlignment="1">
      <alignment horizontal="right"/>
    </xf>
    <xf numFmtId="164" fontId="1" fillId="0" borderId="0" xfId="1" applyNumberFormat="1" applyFont="1" applyFill="1" applyBorder="1"/>
    <xf numFmtId="164" fontId="11" fillId="2" borderId="0" xfId="1" applyNumberFormat="1" applyFont="1" applyFill="1" applyBorder="1" applyAlignment="1">
      <alignment horizontal="left"/>
    </xf>
    <xf numFmtId="164" fontId="1" fillId="2" borderId="0" xfId="1" applyNumberFormat="1" applyFont="1" applyFill="1" applyBorder="1" applyAlignment="1">
      <alignment horizontal="left"/>
    </xf>
    <xf numFmtId="164" fontId="1" fillId="2" borderId="0" xfId="1" applyNumberFormat="1" applyFont="1" applyFill="1" applyBorder="1" applyAlignment="1">
      <alignment horizontal="center"/>
    </xf>
    <xf numFmtId="164" fontId="1" fillId="2" borderId="0" xfId="1" quotePrefix="1" applyNumberFormat="1" applyFont="1" applyFill="1" applyBorder="1" applyAlignment="1">
      <alignment horizontal="left"/>
    </xf>
    <xf numFmtId="164" fontId="1" fillId="2" borderId="0" xfId="1" applyNumberFormat="1" applyFont="1" applyFill="1" applyBorder="1"/>
    <xf numFmtId="164" fontId="1" fillId="0" borderId="12" xfId="1" applyNumberFormat="1" applyFont="1" applyFill="1" applyBorder="1" applyAlignment="1">
      <alignment horizontal="left"/>
    </xf>
    <xf numFmtId="164" fontId="1" fillId="0" borderId="6" xfId="1" applyNumberFormat="1" applyFont="1" applyFill="1" applyBorder="1" applyAlignment="1">
      <alignment horizontal="center" wrapText="1"/>
    </xf>
    <xf numFmtId="164" fontId="1" fillId="0" borderId="18" xfId="1" applyNumberFormat="1" applyFont="1" applyFill="1" applyBorder="1" applyAlignment="1">
      <alignment horizontal="center" wrapText="1"/>
    </xf>
    <xf numFmtId="164" fontId="1" fillId="0" borderId="7" xfId="1" applyNumberFormat="1" applyFont="1" applyFill="1" applyBorder="1" applyAlignment="1">
      <alignment horizontal="center" wrapText="1"/>
    </xf>
    <xf numFmtId="164" fontId="1" fillId="0" borderId="14" xfId="1" applyNumberFormat="1" applyFont="1" applyFill="1" applyBorder="1" applyAlignment="1">
      <alignment horizontal="center" wrapText="1"/>
    </xf>
    <xf numFmtId="165" fontId="1" fillId="0" borderId="6" xfId="3" applyNumberFormat="1" applyFont="1" applyFill="1" applyBorder="1" applyAlignment="1">
      <alignment horizontal="center" wrapText="1"/>
    </xf>
    <xf numFmtId="164" fontId="1" fillId="0" borderId="13" xfId="1" applyNumberFormat="1" applyFont="1" applyFill="1" applyBorder="1" applyAlignment="1">
      <alignment horizontal="center" wrapText="1"/>
    </xf>
    <xf numFmtId="164" fontId="1" fillId="0" borderId="8" xfId="1" applyNumberFormat="1" applyFont="1" applyFill="1" applyBorder="1" applyAlignment="1">
      <alignment horizontal="center" wrapText="1"/>
    </xf>
    <xf numFmtId="164" fontId="1" fillId="0" borderId="0" xfId="1" applyNumberFormat="1" applyFont="1" applyFill="1" applyBorder="1" applyAlignment="1">
      <alignment horizontal="center" wrapText="1"/>
    </xf>
    <xf numFmtId="164" fontId="2" fillId="0" borderId="11" xfId="1" applyNumberFormat="1" applyFont="1" applyFill="1" applyBorder="1" applyAlignment="1">
      <alignment horizontal="center" wrapText="1"/>
    </xf>
    <xf numFmtId="164" fontId="2" fillId="0" borderId="9"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1" xfId="3" applyNumberFormat="1" applyFont="1" applyFill="1" applyBorder="1" applyAlignment="1">
      <alignment horizontal="center" wrapText="1"/>
    </xf>
    <xf numFmtId="164" fontId="2" fillId="0" borderId="12" xfId="1" applyNumberFormat="1" applyFont="1" applyFill="1" applyBorder="1" applyAlignment="1">
      <alignment horizontal="center" wrapText="1"/>
    </xf>
    <xf numFmtId="164" fontId="2" fillId="0" borderId="8" xfId="1" applyNumberFormat="1" applyFont="1" applyFill="1" applyBorder="1" applyAlignment="1">
      <alignment horizontal="center" wrapText="1"/>
    </xf>
    <xf numFmtId="164" fontId="2" fillId="0" borderId="12" xfId="1" applyNumberFormat="1" applyFont="1" applyBorder="1" applyAlignment="1">
      <alignment horizontal="left"/>
    </xf>
    <xf numFmtId="164" fontId="1" fillId="0" borderId="12" xfId="1" applyNumberFormat="1" applyFont="1" applyFill="1" applyBorder="1" applyAlignment="1">
      <alignment horizontal="center"/>
    </xf>
    <xf numFmtId="164" fontId="1" fillId="0" borderId="0" xfId="1" applyNumberFormat="1" applyFont="1" applyFill="1" applyBorder="1" applyAlignment="1">
      <alignment horizontal="center"/>
    </xf>
    <xf numFmtId="164" fontId="1" fillId="0" borderId="11" xfId="1" applyNumberFormat="1" applyFont="1" applyFill="1" applyBorder="1" applyAlignment="1">
      <alignment horizontal="center" wrapText="1"/>
    </xf>
    <xf numFmtId="164" fontId="1" fillId="0" borderId="12" xfId="1" applyNumberFormat="1" applyFont="1" applyFill="1" applyBorder="1" applyAlignment="1">
      <alignment horizontal="center" wrapText="1"/>
    </xf>
    <xf numFmtId="165" fontId="1" fillId="0" borderId="11" xfId="3" applyNumberFormat="1" applyFont="1" applyFill="1" applyBorder="1" applyAlignment="1">
      <alignment horizontal="center" wrapText="1"/>
    </xf>
    <xf numFmtId="164" fontId="1" fillId="0" borderId="12" xfId="1" applyNumberFormat="1" applyFont="1" applyFill="1" applyBorder="1"/>
    <xf numFmtId="164" fontId="1" fillId="0" borderId="6" xfId="1" applyNumberFormat="1" applyFont="1" applyFill="1" applyBorder="1"/>
    <xf numFmtId="164" fontId="1" fillId="0" borderId="13" xfId="1" applyNumberFormat="1" applyFont="1" applyFill="1" applyBorder="1"/>
    <xf numFmtId="164" fontId="1" fillId="0" borderId="7" xfId="1" applyNumberFormat="1" applyFont="1" applyFill="1" applyBorder="1"/>
    <xf numFmtId="164" fontId="1" fillId="0" borderId="14" xfId="1" applyNumberFormat="1" applyFont="1" applyFill="1" applyBorder="1"/>
    <xf numFmtId="165" fontId="1" fillId="0" borderId="6" xfId="3" applyNumberFormat="1" applyFont="1" applyFill="1" applyBorder="1" applyAlignment="1">
      <alignment horizontal="center"/>
    </xf>
    <xf numFmtId="164" fontId="1" fillId="0" borderId="8" xfId="1" applyNumberFormat="1" applyFont="1" applyFill="1" applyBorder="1"/>
    <xf numFmtId="164" fontId="2" fillId="0" borderId="12" xfId="1" applyNumberFormat="1" applyFont="1" applyFill="1" applyBorder="1"/>
    <xf numFmtId="164" fontId="12" fillId="0" borderId="0" xfId="1" applyNumberFormat="1" applyFont="1" applyBorder="1"/>
    <xf numFmtId="165" fontId="2" fillId="0" borderId="1" xfId="3" applyNumberFormat="1" applyFont="1" applyBorder="1" applyAlignment="1">
      <alignment horizontal="center"/>
    </xf>
    <xf numFmtId="164" fontId="13" fillId="0" borderId="8" xfId="1" applyNumberFormat="1" applyFont="1" applyFill="1" applyBorder="1" applyAlignment="1">
      <alignment horizontal="center" wrapText="1"/>
    </xf>
    <xf numFmtId="165" fontId="2" fillId="0" borderId="11" xfId="3" applyNumberFormat="1" applyFont="1" applyBorder="1" applyAlignment="1">
      <alignment horizontal="center"/>
    </xf>
    <xf numFmtId="164" fontId="2" fillId="0" borderId="13" xfId="1" applyNumberFormat="1" applyFont="1" applyFill="1" applyBorder="1"/>
    <xf numFmtId="164" fontId="2" fillId="0" borderId="14" xfId="1" applyNumberFormat="1" applyFont="1" applyFill="1" applyBorder="1"/>
    <xf numFmtId="164" fontId="12" fillId="0" borderId="14" xfId="1" applyNumberFormat="1" applyFont="1" applyBorder="1"/>
    <xf numFmtId="165" fontId="2" fillId="0" borderId="6" xfId="3" applyNumberFormat="1" applyFont="1" applyBorder="1" applyAlignment="1">
      <alignment horizontal="center"/>
    </xf>
    <xf numFmtId="164" fontId="2" fillId="0" borderId="8" xfId="1" applyNumberFormat="1" applyFont="1" applyFill="1" applyBorder="1"/>
    <xf numFmtId="164" fontId="1" fillId="3" borderId="12" xfId="1" applyNumberFormat="1" applyFont="1" applyFill="1" applyBorder="1"/>
    <xf numFmtId="164" fontId="1" fillId="3" borderId="11" xfId="1" applyNumberFormat="1" applyFont="1" applyFill="1" applyBorder="1"/>
    <xf numFmtId="164" fontId="1" fillId="3" borderId="8" xfId="1" applyNumberFormat="1" applyFont="1" applyFill="1" applyBorder="1"/>
    <xf numFmtId="164" fontId="12" fillId="3" borderId="0" xfId="1" applyNumberFormat="1" applyFont="1" applyFill="1" applyBorder="1"/>
    <xf numFmtId="165" fontId="1" fillId="3" borderId="11" xfId="3" applyNumberFormat="1" applyFont="1" applyFill="1" applyBorder="1" applyAlignment="1">
      <alignment horizontal="center"/>
    </xf>
    <xf numFmtId="164" fontId="1" fillId="0" borderId="12" xfId="1" applyNumberFormat="1" applyFont="1" applyFill="1" applyBorder="1" applyAlignment="1">
      <alignment horizontal="left" indent="1"/>
    </xf>
    <xf numFmtId="164" fontId="12" fillId="0" borderId="14" xfId="1" applyNumberFormat="1" applyFont="1" applyFill="1" applyBorder="1"/>
    <xf numFmtId="164" fontId="2" fillId="0" borderId="12" xfId="1" applyNumberFormat="1" applyFont="1" applyFill="1" applyBorder="1" applyAlignment="1">
      <alignment horizontal="left" indent="1"/>
    </xf>
    <xf numFmtId="164" fontId="2" fillId="0" borderId="0" xfId="1" applyNumberFormat="1" applyFont="1" applyFill="1" applyBorder="1" applyAlignment="1">
      <alignment horizontal="left" indent="1"/>
    </xf>
    <xf numFmtId="164" fontId="2" fillId="0" borderId="11" xfId="1" applyNumberFormat="1" applyFont="1" applyFill="1" applyBorder="1"/>
    <xf numFmtId="164" fontId="12" fillId="0" borderId="0" xfId="1" applyNumberFormat="1" applyFont="1" applyBorder="1" applyAlignment="1">
      <alignment horizontal="left"/>
    </xf>
    <xf numFmtId="164" fontId="2" fillId="0" borderId="12" xfId="1" applyNumberFormat="1" applyFont="1" applyBorder="1" applyAlignment="1">
      <alignment horizontal="left" indent="1"/>
    </xf>
    <xf numFmtId="164" fontId="2" fillId="0" borderId="0" xfId="1" applyNumberFormat="1" applyFont="1" applyBorder="1" applyAlignment="1">
      <alignment horizontal="left" indent="1"/>
    </xf>
    <xf numFmtId="164" fontId="2" fillId="0" borderId="0" xfId="1" applyNumberFormat="1" applyFont="1" applyBorder="1" applyAlignment="1">
      <alignment horizontal="left"/>
    </xf>
    <xf numFmtId="164" fontId="2" fillId="0" borderId="11" xfId="1" applyNumberFormat="1" applyFont="1" applyBorder="1" applyAlignment="1">
      <alignment horizontal="left"/>
    </xf>
    <xf numFmtId="164" fontId="1" fillId="0" borderId="0" xfId="1" applyNumberFormat="1" applyFont="1" applyFill="1" applyBorder="1" applyAlignment="1">
      <alignment horizontal="left" indent="1"/>
    </xf>
    <xf numFmtId="164" fontId="1" fillId="0" borderId="11" xfId="1" applyNumberFormat="1" applyFont="1" applyFill="1" applyBorder="1"/>
    <xf numFmtId="164" fontId="12" fillId="0" borderId="0" xfId="1" applyNumberFormat="1" applyFont="1" applyFill="1" applyBorder="1"/>
    <xf numFmtId="165" fontId="1" fillId="0" borderId="11" xfId="3" applyNumberFormat="1" applyFont="1" applyFill="1" applyBorder="1" applyAlignment="1">
      <alignment horizontal="center"/>
    </xf>
    <xf numFmtId="165" fontId="2" fillId="0" borderId="11" xfId="3" applyNumberFormat="1" applyFont="1" applyFill="1" applyBorder="1" applyAlignment="1">
      <alignment horizontal="center"/>
    </xf>
    <xf numFmtId="164" fontId="1" fillId="0" borderId="6" xfId="1" applyNumberFormat="1" applyFont="1" applyBorder="1" applyAlignment="1">
      <alignment horizontal="left"/>
    </xf>
    <xf numFmtId="164" fontId="1" fillId="0" borderId="13" xfId="1" applyNumberFormat="1" applyFont="1" applyBorder="1" applyAlignment="1">
      <alignment horizontal="left"/>
    </xf>
    <xf numFmtId="164" fontId="1" fillId="0" borderId="7" xfId="1" applyNumberFormat="1" applyFont="1" applyBorder="1" applyAlignment="1">
      <alignment horizontal="left"/>
    </xf>
    <xf numFmtId="164" fontId="1" fillId="0" borderId="14" xfId="1" applyNumberFormat="1" applyFont="1" applyBorder="1" applyAlignment="1">
      <alignment horizontal="left"/>
    </xf>
    <xf numFmtId="165" fontId="1" fillId="0" borderId="6" xfId="3" applyNumberFormat="1" applyFont="1" applyBorder="1" applyAlignment="1">
      <alignment horizontal="center"/>
    </xf>
    <xf numFmtId="165" fontId="1" fillId="0" borderId="11" xfId="3" applyNumberFormat="1" applyFont="1" applyBorder="1" applyAlignment="1">
      <alignment horizontal="center"/>
    </xf>
    <xf numFmtId="164" fontId="2" fillId="0" borderId="19" xfId="1" applyNumberFormat="1" applyFont="1" applyFill="1" applyBorder="1"/>
    <xf numFmtId="164" fontId="1" fillId="3" borderId="15" xfId="1" applyNumberFormat="1" applyFont="1" applyFill="1" applyBorder="1" applyAlignment="1">
      <alignment vertical="center"/>
    </xf>
    <xf numFmtId="164" fontId="1" fillId="3" borderId="16" xfId="1" applyNumberFormat="1" applyFont="1" applyFill="1" applyBorder="1" applyAlignment="1">
      <alignment vertical="center"/>
    </xf>
    <xf numFmtId="164" fontId="1" fillId="3" borderId="20" xfId="1" applyNumberFormat="1" applyFont="1" applyFill="1" applyBorder="1" applyAlignment="1">
      <alignment vertical="center"/>
    </xf>
    <xf numFmtId="164" fontId="1" fillId="3" borderId="17" xfId="1" applyNumberFormat="1" applyFont="1" applyFill="1" applyBorder="1" applyAlignment="1">
      <alignment vertical="center"/>
    </xf>
    <xf numFmtId="165" fontId="1" fillId="3" borderId="16" xfId="3" applyNumberFormat="1" applyFont="1" applyFill="1" applyBorder="1" applyAlignment="1">
      <alignment horizontal="center" vertical="center"/>
    </xf>
    <xf numFmtId="164" fontId="14" fillId="7" borderId="0" xfId="1" applyNumberFormat="1" applyFont="1" applyFill="1" applyBorder="1" applyAlignment="1"/>
    <xf numFmtId="164" fontId="1" fillId="7" borderId="0" xfId="1" applyNumberFormat="1" applyFont="1" applyFill="1" applyBorder="1" applyAlignment="1">
      <alignment vertical="center"/>
    </xf>
    <xf numFmtId="165" fontId="1" fillId="7" borderId="0" xfId="3" applyNumberFormat="1" applyFont="1" applyFill="1" applyBorder="1" applyAlignment="1">
      <alignment horizontal="center" vertical="center"/>
    </xf>
    <xf numFmtId="43" fontId="1" fillId="7" borderId="0" xfId="1" applyFont="1" applyFill="1" applyBorder="1" applyAlignment="1">
      <alignment horizontal="center" wrapText="1"/>
    </xf>
    <xf numFmtId="164" fontId="2" fillId="7" borderId="0" xfId="1" applyNumberFormat="1" applyFont="1" applyFill="1"/>
    <xf numFmtId="164" fontId="14" fillId="7" borderId="0" xfId="1" applyNumberFormat="1" applyFont="1" applyFill="1" applyBorder="1" applyAlignment="1">
      <alignment horizontal="left" indent="1"/>
    </xf>
    <xf numFmtId="164" fontId="1" fillId="7" borderId="0" xfId="1" applyNumberFormat="1" applyFont="1" applyFill="1" applyBorder="1" applyAlignment="1">
      <alignment horizontal="left" vertical="center" indent="1"/>
    </xf>
    <xf numFmtId="165" fontId="1" fillId="7" borderId="0" xfId="3" applyNumberFormat="1" applyFont="1" applyFill="1" applyBorder="1" applyAlignment="1">
      <alignment horizontal="left" vertical="center" indent="1"/>
    </xf>
    <xf numFmtId="43" fontId="1" fillId="7" borderId="0" xfId="1" applyFont="1" applyFill="1" applyBorder="1" applyAlignment="1">
      <alignment horizontal="left" wrapText="1" indent="1"/>
    </xf>
    <xf numFmtId="164" fontId="2" fillId="7" borderId="0" xfId="1" applyNumberFormat="1" applyFont="1" applyFill="1" applyAlignment="1">
      <alignment horizontal="left" indent="1"/>
    </xf>
    <xf numFmtId="164" fontId="2" fillId="7" borderId="0" xfId="1" applyNumberFormat="1" applyFont="1" applyFill="1" applyBorder="1" applyAlignment="1">
      <alignment horizontal="left" indent="1"/>
    </xf>
    <xf numFmtId="165" fontId="2" fillId="7" borderId="0" xfId="3" applyNumberFormat="1" applyFont="1" applyFill="1" applyBorder="1" applyAlignment="1">
      <alignment horizontal="left" indent="1"/>
    </xf>
    <xf numFmtId="164" fontId="1" fillId="7" borderId="0" xfId="1" applyNumberFormat="1" applyFont="1" applyFill="1" applyBorder="1" applyAlignment="1">
      <alignment horizontal="left" wrapText="1" indent="1"/>
    </xf>
    <xf numFmtId="164" fontId="14" fillId="0" borderId="0" xfId="1" applyNumberFormat="1" applyFont="1" applyFill="1" applyBorder="1" applyAlignment="1">
      <alignment horizontal="left"/>
    </xf>
    <xf numFmtId="164" fontId="2" fillId="0" borderId="0" xfId="1" applyNumberFormat="1" applyFont="1" applyFill="1" applyBorder="1" applyAlignment="1">
      <alignment horizontal="center"/>
    </xf>
    <xf numFmtId="164" fontId="2" fillId="0" borderId="0" xfId="1" applyNumberFormat="1" applyFont="1" applyBorder="1" applyAlignment="1">
      <alignment horizontal="center"/>
    </xf>
    <xf numFmtId="0" fontId="1" fillId="2" borderId="0" xfId="4" applyFont="1" applyFill="1" applyAlignment="1"/>
    <xf numFmtId="164" fontId="1" fillId="2" borderId="0" xfId="1" applyNumberFormat="1" applyFont="1" applyFill="1" applyAlignment="1"/>
    <xf numFmtId="164" fontId="1" fillId="2" borderId="0" xfId="1" applyNumberFormat="1" applyFont="1" applyFill="1" applyBorder="1" applyAlignment="1">
      <alignment horizontal="left" vertical="justify" wrapText="1"/>
    </xf>
    <xf numFmtId="164" fontId="1" fillId="2" borderId="0" xfId="4" applyNumberFormat="1" applyFont="1" applyFill="1" applyBorder="1" applyAlignment="1">
      <alignment horizontal="left" wrapText="1"/>
    </xf>
    <xf numFmtId="165" fontId="1" fillId="2" borderId="0" xfId="3" applyNumberFormat="1" applyFont="1" applyFill="1" applyBorder="1" applyAlignment="1">
      <alignment horizontal="center" wrapText="1"/>
    </xf>
    <xf numFmtId="164" fontId="1" fillId="2" borderId="0" xfId="1" applyNumberFormat="1" applyFont="1" applyFill="1" applyBorder="1" applyAlignment="1">
      <alignment horizontal="right" vertical="justify" wrapText="1"/>
    </xf>
    <xf numFmtId="0" fontId="2" fillId="0" borderId="0" xfId="4" applyFont="1" applyFill="1" applyBorder="1" applyAlignment="1"/>
    <xf numFmtId="164" fontId="2" fillId="0" borderId="0" xfId="1" applyNumberFormat="1" applyFont="1" applyFill="1" applyAlignment="1"/>
    <xf numFmtId="0" fontId="2" fillId="0" borderId="0" xfId="4" applyFont="1" applyFill="1" applyAlignment="1"/>
    <xf numFmtId="164" fontId="2" fillId="2" borderId="0" xfId="4" applyNumberFormat="1" applyFont="1" applyFill="1" applyAlignment="1"/>
    <xf numFmtId="43" fontId="1" fillId="2" borderId="0" xfId="1" applyFont="1" applyFill="1" applyBorder="1" applyAlignment="1">
      <alignment horizontal="left" vertical="justify" wrapText="1"/>
    </xf>
    <xf numFmtId="165" fontId="1" fillId="2" borderId="0" xfId="3" applyNumberFormat="1" applyFont="1" applyFill="1" applyBorder="1" applyAlignment="1">
      <alignment horizontal="center" vertical="justify" wrapText="1"/>
    </xf>
    <xf numFmtId="164" fontId="2" fillId="2" borderId="0" xfId="1" applyNumberFormat="1" applyFont="1" applyFill="1" applyAlignment="1"/>
    <xf numFmtId="164" fontId="2" fillId="2" borderId="0" xfId="1" applyNumberFormat="1" applyFont="1" applyFill="1" applyBorder="1" applyAlignment="1"/>
    <xf numFmtId="164" fontId="1" fillId="2" borderId="0" xfId="1" applyNumberFormat="1" applyFont="1" applyFill="1" applyBorder="1" applyAlignment="1"/>
    <xf numFmtId="165" fontId="1" fillId="2" borderId="0" xfId="3" applyNumberFormat="1" applyFont="1" applyFill="1" applyBorder="1" applyAlignment="1">
      <alignment horizontal="center"/>
    </xf>
    <xf numFmtId="164" fontId="2" fillId="0" borderId="0" xfId="1" applyNumberFormat="1" applyFont="1" applyFill="1" applyBorder="1" applyAlignment="1"/>
    <xf numFmtId="0" fontId="2" fillId="3" borderId="0" xfId="4" applyFont="1" applyFill="1"/>
    <xf numFmtId="0" fontId="2" fillId="0" borderId="0" xfId="4" applyFont="1" applyFill="1"/>
    <xf numFmtId="0" fontId="1" fillId="0" borderId="9" xfId="4" applyFont="1" applyFill="1" applyBorder="1" applyAlignment="1">
      <alignment wrapText="1"/>
    </xf>
    <xf numFmtId="164" fontId="1" fillId="0" borderId="9" xfId="1" applyNumberFormat="1" applyFont="1" applyFill="1" applyBorder="1" applyAlignment="1">
      <alignment wrapText="1"/>
    </xf>
    <xf numFmtId="164" fontId="1" fillId="0" borderId="5" xfId="1" applyNumberFormat="1" applyFont="1" applyFill="1" applyBorder="1" applyAlignment="1">
      <alignment horizontal="center"/>
    </xf>
    <xf numFmtId="164" fontId="1" fillId="0" borderId="6" xfId="1" applyNumberFormat="1" applyFont="1" applyFill="1" applyBorder="1" applyAlignment="1">
      <alignment horizontal="center"/>
    </xf>
    <xf numFmtId="164" fontId="1" fillId="0" borderId="21" xfId="1" applyNumberFormat="1" applyFont="1" applyFill="1" applyBorder="1" applyAlignment="1">
      <alignment horizontal="center"/>
    </xf>
    <xf numFmtId="164" fontId="1" fillId="0" borderId="22" xfId="1" applyNumberFormat="1" applyFont="1" applyFill="1" applyBorder="1" applyAlignment="1">
      <alignment horizontal="center"/>
    </xf>
    <xf numFmtId="165" fontId="1" fillId="0" borderId="2" xfId="3" applyNumberFormat="1" applyFont="1" applyFill="1" applyBorder="1" applyAlignment="1">
      <alignment horizontal="center"/>
    </xf>
    <xf numFmtId="164" fontId="1" fillId="0" borderId="12" xfId="1" applyNumberFormat="1" applyFont="1" applyBorder="1" applyAlignment="1">
      <alignment horizontal="left"/>
    </xf>
    <xf numFmtId="164" fontId="1" fillId="0" borderId="5" xfId="1" applyNumberFormat="1" applyFont="1" applyBorder="1" applyAlignment="1">
      <alignment horizontal="left"/>
    </xf>
    <xf numFmtId="164" fontId="1" fillId="0" borderId="23" xfId="1" applyNumberFormat="1" applyFont="1" applyBorder="1" applyAlignment="1">
      <alignment horizontal="left"/>
    </xf>
    <xf numFmtId="164" fontId="1" fillId="0" borderId="22" xfId="1" applyNumberFormat="1" applyFont="1" applyBorder="1" applyAlignment="1">
      <alignment horizontal="left"/>
    </xf>
    <xf numFmtId="165" fontId="1" fillId="0" borderId="2" xfId="3" applyNumberFormat="1" applyFont="1" applyBorder="1" applyAlignment="1">
      <alignment horizontal="center"/>
    </xf>
    <xf numFmtId="0" fontId="1" fillId="0" borderId="0" xfId="4" applyFont="1" applyFill="1"/>
    <xf numFmtId="164" fontId="1" fillId="0" borderId="0" xfId="4" applyNumberFormat="1" applyFont="1" applyFill="1"/>
    <xf numFmtId="0" fontId="2" fillId="0" borderId="12" xfId="4" applyFont="1" applyFill="1" applyBorder="1" applyAlignment="1">
      <alignment horizontal="left"/>
    </xf>
    <xf numFmtId="164" fontId="2" fillId="0" borderId="11" xfId="1" applyNumberFormat="1" applyFont="1" applyBorder="1" applyAlignment="1">
      <alignment horizontal="center"/>
    </xf>
    <xf numFmtId="164" fontId="2" fillId="0" borderId="24" xfId="1" applyNumberFormat="1" applyFont="1" applyBorder="1" applyAlignment="1">
      <alignment horizontal="center"/>
    </xf>
    <xf numFmtId="164" fontId="2" fillId="0" borderId="19" xfId="1" applyNumberFormat="1" applyFont="1" applyBorder="1" applyAlignment="1">
      <alignment horizontal="center"/>
    </xf>
    <xf numFmtId="165" fontId="2" fillId="0" borderId="0" xfId="3" applyNumberFormat="1" applyFont="1" applyBorder="1" applyAlignment="1">
      <alignment horizontal="center"/>
    </xf>
    <xf numFmtId="164" fontId="2" fillId="0" borderId="6" xfId="1" applyNumberFormat="1" applyFont="1" applyBorder="1" applyAlignment="1">
      <alignment horizontal="center"/>
    </xf>
    <xf numFmtId="164" fontId="2" fillId="0" borderId="25" xfId="1" applyNumberFormat="1" applyFont="1" applyBorder="1" applyAlignment="1">
      <alignment horizontal="center"/>
    </xf>
    <xf numFmtId="164" fontId="2" fillId="0" borderId="26" xfId="1" applyNumberFormat="1" applyFont="1" applyBorder="1" applyAlignment="1">
      <alignment horizontal="center"/>
    </xf>
    <xf numFmtId="165" fontId="2" fillId="0" borderId="14" xfId="3" applyNumberFormat="1" applyFont="1" applyBorder="1" applyAlignment="1">
      <alignment horizontal="center"/>
    </xf>
    <xf numFmtId="164" fontId="2" fillId="0" borderId="0" xfId="4" applyNumberFormat="1" applyFont="1" applyFill="1"/>
    <xf numFmtId="0" fontId="1" fillId="0" borderId="12" xfId="4" applyFont="1" applyFill="1" applyBorder="1" applyAlignment="1">
      <alignment horizontal="left"/>
    </xf>
    <xf numFmtId="164" fontId="1" fillId="0" borderId="6" xfId="1" applyNumberFormat="1" applyFont="1" applyBorder="1" applyAlignment="1">
      <alignment horizontal="center"/>
    </xf>
    <xf numFmtId="164" fontId="1" fillId="0" borderId="7" xfId="1" applyNumberFormat="1" applyFont="1" applyBorder="1" applyAlignment="1">
      <alignment horizontal="center"/>
    </xf>
    <xf numFmtId="164" fontId="1" fillId="0" borderId="25" xfId="1" applyNumberFormat="1" applyFont="1" applyBorder="1" applyAlignment="1">
      <alignment horizontal="center"/>
    </xf>
    <xf numFmtId="164" fontId="1" fillId="0" borderId="26" xfId="1" applyNumberFormat="1" applyFont="1" applyBorder="1" applyAlignment="1">
      <alignment horizontal="center"/>
    </xf>
    <xf numFmtId="165" fontId="1" fillId="0" borderId="14" xfId="3" applyNumberFormat="1" applyFont="1" applyBorder="1" applyAlignment="1">
      <alignment horizontal="center"/>
    </xf>
    <xf numFmtId="0" fontId="2" fillId="0" borderId="11" xfId="5" applyFont="1" applyFill="1" applyBorder="1" applyAlignment="1">
      <alignment horizontal="left" indent="1"/>
    </xf>
    <xf numFmtId="164" fontId="2" fillId="0" borderId="11" xfId="1" applyNumberFormat="1" applyFont="1" applyFill="1" applyBorder="1" applyAlignment="1">
      <alignment horizontal="left" indent="1"/>
    </xf>
    <xf numFmtId="0" fontId="2" fillId="0" borderId="11" xfId="5" applyFont="1" applyFill="1" applyBorder="1" applyAlignment="1">
      <alignment horizontal="left" indent="2"/>
    </xf>
    <xf numFmtId="164" fontId="2" fillId="0" borderId="11" xfId="1" applyNumberFormat="1" applyFont="1" applyFill="1" applyBorder="1" applyAlignment="1">
      <alignment horizontal="left" indent="2"/>
    </xf>
    <xf numFmtId="164" fontId="2" fillId="0" borderId="19" xfId="1" applyNumberFormat="1" applyFont="1" applyFill="1" applyBorder="1" applyAlignment="1">
      <alignment horizontal="left"/>
    </xf>
    <xf numFmtId="165" fontId="2" fillId="0" borderId="0" xfId="3" applyNumberFormat="1" applyFont="1" applyFill="1" applyBorder="1" applyAlignment="1">
      <alignment horizontal="center"/>
    </xf>
    <xf numFmtId="0" fontId="2" fillId="0" borderId="12" xfId="4" applyFont="1" applyFill="1" applyBorder="1" applyAlignment="1">
      <alignment horizontal="left" indent="1"/>
    </xf>
    <xf numFmtId="0" fontId="1" fillId="0" borderId="0" xfId="4" applyFont="1" applyFill="1" applyBorder="1"/>
    <xf numFmtId="164" fontId="2" fillId="0" borderId="11" xfId="1" applyNumberFormat="1" applyFont="1" applyFill="1" applyBorder="1" applyAlignment="1">
      <alignment horizontal="center"/>
    </xf>
    <xf numFmtId="164" fontId="2" fillId="0" borderId="24" xfId="1" applyNumberFormat="1" applyFont="1" applyFill="1" applyBorder="1" applyAlignment="1">
      <alignment horizontal="center"/>
    </xf>
    <xf numFmtId="164" fontId="2" fillId="0" borderId="19" xfId="1" applyNumberFormat="1" applyFont="1" applyFill="1" applyBorder="1" applyAlignment="1">
      <alignment horizontal="center"/>
    </xf>
    <xf numFmtId="164" fontId="1" fillId="0" borderId="0" xfId="1" applyNumberFormat="1" applyFont="1" applyFill="1" applyBorder="1" applyAlignment="1">
      <alignment horizontal="left"/>
    </xf>
    <xf numFmtId="164" fontId="1" fillId="0" borderId="25" xfId="1" applyNumberFormat="1" applyFont="1" applyFill="1" applyBorder="1"/>
    <xf numFmtId="164" fontId="1" fillId="0" borderId="26" xfId="1" applyNumberFormat="1" applyFont="1" applyFill="1" applyBorder="1"/>
    <xf numFmtId="165" fontId="1" fillId="0" borderId="14" xfId="3" applyNumberFormat="1" applyFont="1" applyFill="1" applyBorder="1" applyAlignment="1">
      <alignment horizontal="center"/>
    </xf>
    <xf numFmtId="164" fontId="2" fillId="0" borderId="27" xfId="1" applyNumberFormat="1" applyFont="1" applyFill="1" applyBorder="1" applyAlignment="1">
      <alignment horizontal="left"/>
    </xf>
    <xf numFmtId="164" fontId="2" fillId="0" borderId="27" xfId="1" applyNumberFormat="1" applyFont="1" applyFill="1" applyBorder="1"/>
    <xf numFmtId="164" fontId="2" fillId="0" borderId="25" xfId="1" applyNumberFormat="1" applyFont="1" applyBorder="1"/>
    <xf numFmtId="164" fontId="2" fillId="0" borderId="26" xfId="1" applyNumberFormat="1" applyFont="1" applyBorder="1"/>
    <xf numFmtId="0" fontId="2" fillId="0" borderId="12" xfId="4" applyFont="1" applyFill="1" applyBorder="1"/>
    <xf numFmtId="164" fontId="1" fillId="3" borderId="6" xfId="1" applyNumberFormat="1" applyFont="1" applyFill="1" applyBorder="1"/>
    <xf numFmtId="164" fontId="1" fillId="3" borderId="25" xfId="1" applyNumberFormat="1" applyFont="1" applyFill="1" applyBorder="1"/>
    <xf numFmtId="164" fontId="1" fillId="3" borderId="26" xfId="1" applyNumberFormat="1" applyFont="1" applyFill="1" applyBorder="1"/>
    <xf numFmtId="165" fontId="1" fillId="3" borderId="14" xfId="3" applyNumberFormat="1" applyFont="1" applyFill="1" applyBorder="1" applyAlignment="1">
      <alignment horizontal="center"/>
    </xf>
    <xf numFmtId="164" fontId="1" fillId="0" borderId="24" xfId="1" applyNumberFormat="1" applyFont="1" applyFill="1" applyBorder="1"/>
    <xf numFmtId="164" fontId="1" fillId="0" borderId="19" xfId="1" applyNumberFormat="1" applyFont="1" applyFill="1" applyBorder="1"/>
    <xf numFmtId="165" fontId="1" fillId="0" borderId="0" xfId="3" applyNumberFormat="1" applyFont="1" applyFill="1" applyBorder="1" applyAlignment="1">
      <alignment horizontal="center"/>
    </xf>
    <xf numFmtId="164" fontId="1" fillId="3" borderId="7" xfId="1" applyNumberFormat="1" applyFont="1" applyFill="1" applyBorder="1"/>
    <xf numFmtId="0" fontId="1" fillId="0" borderId="12" xfId="4" applyFont="1" applyFill="1" applyBorder="1" applyAlignment="1">
      <alignment wrapText="1"/>
    </xf>
    <xf numFmtId="164" fontId="1" fillId="0" borderId="13" xfId="1" applyNumberFormat="1" applyFont="1" applyFill="1" applyBorder="1" applyAlignment="1">
      <alignment horizontal="left"/>
    </xf>
    <xf numFmtId="164" fontId="1" fillId="0" borderId="6" xfId="1" applyNumberFormat="1" applyFont="1" applyFill="1" applyBorder="1" applyAlignment="1">
      <alignment horizontal="left"/>
    </xf>
    <xf numFmtId="164" fontId="1" fillId="0" borderId="12" xfId="1" applyNumberFormat="1" applyFont="1" applyBorder="1" applyAlignment="1">
      <alignment horizontal="left" indent="1"/>
    </xf>
    <xf numFmtId="164" fontId="1" fillId="0" borderId="3" xfId="1" applyNumberFormat="1" applyFont="1" applyBorder="1" applyAlignment="1">
      <alignment horizontal="left"/>
    </xf>
    <xf numFmtId="165" fontId="1" fillId="0" borderId="3" xfId="3" applyNumberFormat="1" applyFont="1" applyBorder="1" applyAlignment="1">
      <alignment horizontal="center"/>
    </xf>
    <xf numFmtId="164" fontId="2" fillId="0" borderId="8" xfId="1" applyNumberFormat="1" applyFont="1" applyBorder="1" applyAlignment="1">
      <alignment horizontal="center"/>
    </xf>
    <xf numFmtId="165" fontId="2" fillId="0" borderId="8" xfId="3" applyNumberFormat="1" applyFont="1" applyBorder="1" applyAlignment="1">
      <alignment horizontal="center"/>
    </xf>
    <xf numFmtId="164" fontId="2" fillId="0" borderId="12" xfId="6" applyNumberFormat="1" applyFont="1" applyFill="1" applyBorder="1" applyAlignment="1">
      <alignment horizontal="left"/>
    </xf>
    <xf numFmtId="164" fontId="2" fillId="0" borderId="11" xfId="6" applyNumberFormat="1" applyFont="1" applyBorder="1" applyAlignment="1">
      <alignment horizontal="center"/>
    </xf>
    <xf numFmtId="164" fontId="15" fillId="0" borderId="12" xfId="6" applyNumberFormat="1" applyFont="1" applyFill="1" applyBorder="1" applyAlignment="1">
      <alignment horizontal="left"/>
    </xf>
    <xf numFmtId="164" fontId="15" fillId="0" borderId="11" xfId="6" applyNumberFormat="1" applyFont="1" applyBorder="1" applyAlignment="1">
      <alignment horizontal="center"/>
    </xf>
    <xf numFmtId="165" fontId="2" fillId="0" borderId="7" xfId="3" applyNumberFormat="1" applyFont="1" applyBorder="1" applyAlignment="1">
      <alignment horizontal="center"/>
    </xf>
    <xf numFmtId="164" fontId="2" fillId="0" borderId="12" xfId="2" applyNumberFormat="1" applyFont="1" applyFill="1" applyBorder="1" applyAlignment="1">
      <alignment horizontal="left" indent="1"/>
    </xf>
    <xf numFmtId="0" fontId="1" fillId="0" borderId="12" xfId="4" applyFont="1" applyFill="1" applyBorder="1" applyAlignment="1">
      <alignment horizontal="left" indent="1"/>
    </xf>
    <xf numFmtId="165" fontId="1" fillId="0" borderId="7" xfId="3" applyNumberFormat="1" applyFont="1" applyBorder="1" applyAlignment="1">
      <alignment horizontal="center"/>
    </xf>
    <xf numFmtId="164" fontId="2" fillId="0" borderId="7" xfId="1" applyNumberFormat="1" applyFont="1" applyBorder="1" applyAlignment="1">
      <alignment horizontal="center"/>
    </xf>
    <xf numFmtId="164" fontId="2" fillId="0" borderId="1" xfId="1" applyNumberFormat="1" applyFont="1" applyFill="1" applyBorder="1" applyAlignment="1">
      <alignment horizontal="left"/>
    </xf>
    <xf numFmtId="0" fontId="2" fillId="0" borderId="0" xfId="4" applyFont="1" applyBorder="1" applyAlignment="1">
      <alignment horizontal="left" indent="1"/>
    </xf>
    <xf numFmtId="165" fontId="2" fillId="0" borderId="8" xfId="3" applyNumberFormat="1" applyFont="1" applyFill="1" applyBorder="1" applyAlignment="1">
      <alignment horizontal="center"/>
    </xf>
    <xf numFmtId="164" fontId="15" fillId="0" borderId="11" xfId="1" applyNumberFormat="1" applyFont="1" applyFill="1" applyBorder="1" applyAlignment="1">
      <alignment horizontal="left"/>
    </xf>
    <xf numFmtId="0" fontId="2" fillId="0" borderId="12" xfId="4" applyFont="1" applyFill="1" applyBorder="1" applyAlignment="1">
      <alignment horizontal="left" indent="2"/>
    </xf>
    <xf numFmtId="164" fontId="2" fillId="0" borderId="12" xfId="1" applyNumberFormat="1" applyFont="1" applyFill="1" applyBorder="1" applyAlignment="1">
      <alignment horizontal="left" indent="2"/>
    </xf>
    <xf numFmtId="164" fontId="1" fillId="0" borderId="12" xfId="1" applyNumberFormat="1" applyFont="1" applyFill="1" applyBorder="1" applyAlignment="1">
      <alignment wrapText="1"/>
    </xf>
    <xf numFmtId="164" fontId="1" fillId="0" borderId="19" xfId="1" applyNumberFormat="1" applyFont="1" applyBorder="1" applyAlignment="1">
      <alignment horizontal="center"/>
    </xf>
    <xf numFmtId="165" fontId="1" fillId="0" borderId="0" xfId="3" applyNumberFormat="1" applyFont="1" applyBorder="1" applyAlignment="1">
      <alignment horizontal="center"/>
    </xf>
    <xf numFmtId="0" fontId="1" fillId="0" borderId="12" xfId="4" applyFont="1" applyFill="1" applyBorder="1" applyAlignment="1">
      <alignment horizontal="left" wrapText="1"/>
    </xf>
    <xf numFmtId="164" fontId="1" fillId="0" borderId="12" xfId="1" applyNumberFormat="1" applyFont="1" applyFill="1" applyBorder="1" applyAlignment="1">
      <alignment horizontal="left" wrapText="1"/>
    </xf>
    <xf numFmtId="164" fontId="2" fillId="0" borderId="19" xfId="1" applyNumberFormat="1" applyFont="1" applyBorder="1" applyAlignment="1">
      <alignment horizontal="left" indent="1"/>
    </xf>
    <xf numFmtId="164" fontId="2" fillId="0" borderId="8" xfId="1" applyNumberFormat="1" applyFont="1" applyBorder="1"/>
    <xf numFmtId="0" fontId="1" fillId="0" borderId="15" xfId="4" applyFont="1" applyFill="1" applyBorder="1" applyAlignment="1">
      <alignment horizontal="center"/>
    </xf>
    <xf numFmtId="164" fontId="1" fillId="3" borderId="15" xfId="1" applyNumberFormat="1" applyFont="1" applyFill="1" applyBorder="1" applyAlignment="1">
      <alignment horizontal="left"/>
    </xf>
    <xf numFmtId="164" fontId="1" fillId="6" borderId="15" xfId="1" applyNumberFormat="1" applyFont="1" applyFill="1" applyBorder="1" applyAlignment="1">
      <alignment horizontal="left"/>
    </xf>
    <xf numFmtId="164" fontId="1" fillId="6" borderId="16" xfId="4" applyNumberFormat="1" applyFont="1" applyFill="1" applyBorder="1"/>
    <xf numFmtId="164" fontId="1" fillId="6" borderId="28" xfId="4" applyNumberFormat="1" applyFont="1" applyFill="1" applyBorder="1"/>
    <xf numFmtId="164" fontId="1" fillId="6" borderId="29" xfId="4" applyNumberFormat="1" applyFont="1" applyFill="1" applyBorder="1"/>
    <xf numFmtId="165" fontId="1" fillId="6" borderId="17" xfId="3" applyNumberFormat="1" applyFont="1" applyFill="1" applyBorder="1" applyAlignment="1">
      <alignment horizontal="center"/>
    </xf>
    <xf numFmtId="0" fontId="2" fillId="6" borderId="0" xfId="4" applyFont="1" applyFill="1"/>
    <xf numFmtId="164" fontId="1" fillId="6" borderId="29" xfId="1" applyNumberFormat="1" applyFont="1" applyFill="1" applyBorder="1"/>
    <xf numFmtId="0" fontId="1" fillId="0" borderId="0" xfId="4" applyFont="1" applyFill="1" applyBorder="1" applyAlignment="1">
      <alignment horizontal="left"/>
    </xf>
    <xf numFmtId="164" fontId="1" fillId="0" borderId="0" xfId="4" applyNumberFormat="1" applyFont="1" applyFill="1" applyBorder="1"/>
    <xf numFmtId="0" fontId="2" fillId="0" borderId="0" xfId="4" applyFont="1"/>
    <xf numFmtId="0" fontId="2" fillId="0" borderId="0" xfId="4" applyFont="1" applyBorder="1"/>
    <xf numFmtId="165" fontId="2" fillId="0" borderId="0" xfId="3" applyNumberFormat="1" applyFont="1" applyAlignment="1">
      <alignment horizontal="center"/>
    </xf>
    <xf numFmtId="164" fontId="1" fillId="2" borderId="0" xfId="2" applyNumberFormat="1" applyFont="1" applyFill="1"/>
    <xf numFmtId="164" fontId="2" fillId="2" borderId="0" xfId="2" applyNumberFormat="1" applyFont="1" applyFill="1"/>
    <xf numFmtId="164" fontId="1" fillId="7" borderId="0" xfId="2" applyNumberFormat="1" applyFont="1" applyFill="1"/>
    <xf numFmtId="164" fontId="18" fillId="2" borderId="0" xfId="2" applyNumberFormat="1" applyFont="1" applyFill="1"/>
    <xf numFmtId="164" fontId="2" fillId="7" borderId="0" xfId="2" applyNumberFormat="1" applyFont="1" applyFill="1"/>
    <xf numFmtId="164" fontId="19" fillId="2" borderId="0" xfId="2" applyNumberFormat="1" applyFont="1" applyFill="1"/>
    <xf numFmtId="164" fontId="11" fillId="2" borderId="0" xfId="2" applyNumberFormat="1" applyFont="1" applyFill="1"/>
    <xf numFmtId="164" fontId="1" fillId="7" borderId="0" xfId="2" applyNumberFormat="1" applyFont="1" applyFill="1" applyBorder="1" applyAlignment="1">
      <alignment horizontal="center" vertical="center"/>
    </xf>
    <xf numFmtId="164" fontId="1" fillId="9" borderId="5" xfId="2" applyNumberFormat="1" applyFont="1" applyFill="1" applyBorder="1" applyAlignment="1">
      <alignment horizontal="center" vertical="center"/>
    </xf>
    <xf numFmtId="164" fontId="1" fillId="10" borderId="5" xfId="2" applyNumberFormat="1" applyFont="1" applyFill="1" applyBorder="1" applyAlignment="1">
      <alignment horizontal="center" vertical="center"/>
    </xf>
    <xf numFmtId="164" fontId="1" fillId="10" borderId="5" xfId="2" applyNumberFormat="1" applyFont="1" applyFill="1" applyBorder="1" applyAlignment="1">
      <alignment vertical="center"/>
    </xf>
    <xf numFmtId="164" fontId="2" fillId="0" borderId="0" xfId="2" applyNumberFormat="1" applyFont="1"/>
    <xf numFmtId="164" fontId="1" fillId="0" borderId="12" xfId="2" applyNumberFormat="1" applyFont="1" applyFill="1" applyBorder="1" applyAlignment="1">
      <alignment horizontal="left" vertical="center"/>
    </xf>
    <xf numFmtId="164" fontId="1" fillId="0" borderId="2" xfId="2" applyNumberFormat="1" applyFont="1" applyFill="1" applyBorder="1" applyAlignment="1">
      <alignment horizontal="center" vertical="center"/>
    </xf>
    <xf numFmtId="164" fontId="1" fillId="0" borderId="3" xfId="2" applyNumberFormat="1" applyFont="1" applyFill="1" applyBorder="1" applyAlignment="1">
      <alignment horizontal="center" vertical="center"/>
    </xf>
    <xf numFmtId="164" fontId="1" fillId="0" borderId="0" xfId="2" applyNumberFormat="1" applyFont="1" applyFill="1" applyBorder="1" applyAlignment="1">
      <alignment horizontal="center" vertical="center"/>
    </xf>
    <xf numFmtId="164" fontId="1" fillId="0" borderId="12" xfId="2" applyNumberFormat="1" applyFont="1" applyFill="1" applyBorder="1" applyAlignment="1">
      <alignment horizontal="center" vertical="center"/>
    </xf>
    <xf numFmtId="164" fontId="1" fillId="0" borderId="8" xfId="2" applyNumberFormat="1" applyFont="1" applyFill="1" applyBorder="1" applyAlignment="1">
      <alignment horizontal="center" vertical="center"/>
    </xf>
    <xf numFmtId="164" fontId="1" fillId="0" borderId="11" xfId="2" applyNumberFormat="1" applyFont="1" applyFill="1" applyBorder="1" applyAlignment="1">
      <alignment horizontal="center" vertical="center"/>
    </xf>
    <xf numFmtId="164" fontId="2" fillId="0" borderId="0" xfId="2" applyNumberFormat="1" applyFont="1" applyFill="1"/>
    <xf numFmtId="164" fontId="1" fillId="0" borderId="12" xfId="2" applyNumberFormat="1" applyFont="1" applyFill="1" applyBorder="1" applyAlignment="1">
      <alignment horizontal="left" vertical="center" indent="1"/>
    </xf>
    <xf numFmtId="164" fontId="1" fillId="0" borderId="14" xfId="2" applyNumberFormat="1" applyFont="1" applyFill="1" applyBorder="1" applyAlignment="1">
      <alignment horizontal="center" vertical="center"/>
    </xf>
    <xf numFmtId="164" fontId="1" fillId="0" borderId="7" xfId="2" applyNumberFormat="1" applyFont="1" applyFill="1" applyBorder="1" applyAlignment="1">
      <alignment horizontal="center" vertical="center"/>
    </xf>
    <xf numFmtId="164" fontId="2" fillId="0" borderId="0" xfId="2" applyNumberFormat="1" applyFont="1" applyBorder="1" applyAlignment="1">
      <alignment wrapText="1"/>
    </xf>
    <xf numFmtId="164" fontId="2" fillId="0" borderId="11" xfId="2" applyNumberFormat="1" applyFont="1" applyFill="1" applyBorder="1" applyAlignment="1">
      <alignment horizontal="left" vertical="center" wrapText="1"/>
    </xf>
    <xf numFmtId="164" fontId="2" fillId="0" borderId="0" xfId="2" applyNumberFormat="1" applyFont="1" applyBorder="1"/>
    <xf numFmtId="164" fontId="1" fillId="0" borderId="12" xfId="2" applyNumberFormat="1" applyFont="1" applyFill="1" applyBorder="1" applyAlignment="1">
      <alignment horizontal="left" indent="5"/>
    </xf>
    <xf numFmtId="164" fontId="2" fillId="0" borderId="0" xfId="2" applyNumberFormat="1" applyFont="1" applyFill="1" applyBorder="1" applyAlignment="1">
      <alignment horizontal="center" vertical="center"/>
    </xf>
    <xf numFmtId="164" fontId="2" fillId="0" borderId="8" xfId="2" applyNumberFormat="1" applyFont="1" applyFill="1" applyBorder="1" applyAlignment="1">
      <alignment horizontal="center" vertical="center"/>
    </xf>
    <xf numFmtId="164" fontId="2" fillId="0" borderId="0" xfId="2" applyNumberFormat="1" applyFont="1" applyFill="1" applyBorder="1" applyAlignment="1">
      <alignment horizontal="center"/>
    </xf>
    <xf numFmtId="164" fontId="2" fillId="0" borderId="8" xfId="2" applyNumberFormat="1" applyFont="1" applyFill="1" applyBorder="1" applyAlignment="1">
      <alignment horizontal="center"/>
    </xf>
    <xf numFmtId="164" fontId="2" fillId="0" borderId="0" xfId="2" applyNumberFormat="1" applyFont="1" applyFill="1" applyBorder="1" applyAlignment="1">
      <alignment horizontal="left" indent="1"/>
    </xf>
    <xf numFmtId="164" fontId="20" fillId="0" borderId="11" xfId="2" applyNumberFormat="1" applyFont="1" applyFill="1" applyBorder="1" applyAlignment="1">
      <alignment vertical="center"/>
    </xf>
    <xf numFmtId="164" fontId="2" fillId="0" borderId="12" xfId="2" applyNumberFormat="1" applyFont="1" applyFill="1" applyBorder="1" applyAlignment="1">
      <alignment horizontal="left" vertical="top" indent="1"/>
    </xf>
    <xf numFmtId="164" fontId="2" fillId="0" borderId="0" xfId="2" applyNumberFormat="1" applyFont="1" applyFill="1" applyBorder="1" applyAlignment="1">
      <alignment horizontal="center" vertical="top"/>
    </xf>
    <xf numFmtId="164" fontId="2" fillId="0" borderId="8" xfId="2" applyNumberFormat="1" applyFont="1" applyFill="1" applyBorder="1" applyAlignment="1">
      <alignment horizontal="center" vertical="top"/>
    </xf>
    <xf numFmtId="164" fontId="2" fillId="0" borderId="0" xfId="2" applyNumberFormat="1" applyFont="1" applyFill="1" applyBorder="1" applyAlignment="1">
      <alignment horizontal="left" vertical="top" wrapText="1" indent="1"/>
    </xf>
    <xf numFmtId="164" fontId="2" fillId="0" borderId="14" xfId="2" applyNumberFormat="1" applyFont="1" applyFill="1" applyBorder="1" applyAlignment="1">
      <alignment horizontal="center"/>
    </xf>
    <xf numFmtId="164" fontId="2" fillId="0" borderId="7" xfId="2" applyNumberFormat="1" applyFont="1" applyFill="1" applyBorder="1" applyAlignment="1">
      <alignment horizontal="center"/>
    </xf>
    <xf numFmtId="164" fontId="1" fillId="0" borderId="0" xfId="2" applyNumberFormat="1" applyFont="1" applyFill="1" applyBorder="1" applyAlignment="1">
      <alignment horizontal="left" indent="4"/>
    </xf>
    <xf numFmtId="164" fontId="2" fillId="0" borderId="12" xfId="2" applyNumberFormat="1" applyFont="1" applyFill="1" applyBorder="1" applyAlignment="1">
      <alignment horizontal="left" vertical="center" wrapText="1" indent="6"/>
    </xf>
    <xf numFmtId="164" fontId="2" fillId="0" borderId="12" xfId="2" applyNumberFormat="1" applyFont="1" applyFill="1" applyBorder="1" applyAlignment="1">
      <alignment horizontal="center" vertical="center"/>
    </xf>
    <xf numFmtId="164" fontId="2" fillId="0" borderId="0" xfId="2" applyNumberFormat="1" applyFont="1" applyFill="1" applyBorder="1" applyAlignment="1">
      <alignment horizontal="left" wrapText="1" indent="1"/>
    </xf>
    <xf numFmtId="164" fontId="2" fillId="0" borderId="8" xfId="2" applyNumberFormat="1" applyFont="1" applyFill="1" applyBorder="1" applyAlignment="1">
      <alignment horizontal="left" wrapText="1"/>
    </xf>
    <xf numFmtId="164" fontId="20" fillId="0" borderId="11" xfId="2" applyNumberFormat="1" applyFont="1" applyFill="1" applyBorder="1" applyAlignment="1">
      <alignment vertical="center" wrapText="1"/>
    </xf>
    <xf numFmtId="164" fontId="1" fillId="0" borderId="12" xfId="2" applyNumberFormat="1" applyFont="1" applyFill="1" applyBorder="1" applyAlignment="1">
      <alignment horizontal="left" vertical="top" indent="1"/>
    </xf>
    <xf numFmtId="164" fontId="1" fillId="0" borderId="0" xfId="2" applyNumberFormat="1" applyFont="1" applyFill="1" applyBorder="1" applyAlignment="1">
      <alignment vertical="top"/>
    </xf>
    <xf numFmtId="164" fontId="1" fillId="0" borderId="8" xfId="2" applyNumberFormat="1" applyFont="1" applyFill="1" applyBorder="1" applyAlignment="1">
      <alignment vertical="top"/>
    </xf>
    <xf numFmtId="164" fontId="2" fillId="0" borderId="8" xfId="2" applyNumberFormat="1" applyFont="1" applyFill="1" applyBorder="1" applyAlignment="1">
      <alignment horizontal="left" vertical="top" wrapText="1"/>
    </xf>
    <xf numFmtId="164" fontId="2" fillId="0" borderId="11" xfId="2" applyNumberFormat="1" applyFont="1" applyFill="1" applyBorder="1" applyAlignment="1">
      <alignment vertical="top" wrapText="1"/>
    </xf>
    <xf numFmtId="164" fontId="2" fillId="0" borderId="0" xfId="2" applyNumberFormat="1" applyFont="1" applyAlignment="1"/>
    <xf numFmtId="164" fontId="2" fillId="0" borderId="0" xfId="2" applyNumberFormat="1" applyFont="1" applyFill="1" applyBorder="1" applyAlignment="1">
      <alignment vertical="center"/>
    </xf>
    <xf numFmtId="164" fontId="2" fillId="0" borderId="8" xfId="2" applyNumberFormat="1" applyFont="1" applyFill="1" applyBorder="1" applyAlignment="1">
      <alignment vertical="center"/>
    </xf>
    <xf numFmtId="164" fontId="2" fillId="0" borderId="12" xfId="2" applyNumberFormat="1" applyFont="1" applyFill="1" applyBorder="1" applyAlignment="1">
      <alignment horizontal="left" vertical="center" indent="1"/>
    </xf>
    <xf numFmtId="164" fontId="1" fillId="0" borderId="8" xfId="2" applyNumberFormat="1" applyFont="1" applyFill="1" applyBorder="1" applyAlignment="1">
      <alignment horizontal="left" indent="4"/>
    </xf>
    <xf numFmtId="164" fontId="2" fillId="0" borderId="11" xfId="2" applyNumberFormat="1" applyFont="1" applyFill="1" applyBorder="1" applyAlignment="1">
      <alignment vertical="center" wrapText="1"/>
    </xf>
    <xf numFmtId="164" fontId="2" fillId="0" borderId="0" xfId="2" applyNumberFormat="1" applyFont="1" applyFill="1" applyBorder="1" applyAlignment="1">
      <alignment horizontal="left"/>
    </xf>
    <xf numFmtId="164" fontId="2" fillId="0" borderId="8" xfId="2" applyNumberFormat="1" applyFont="1" applyFill="1" applyBorder="1" applyAlignment="1"/>
    <xf numFmtId="164" fontId="2" fillId="0" borderId="0" xfId="2" applyNumberFormat="1" applyFont="1" applyFill="1" applyBorder="1" applyAlignment="1"/>
    <xf numFmtId="164" fontId="1" fillId="0" borderId="12" xfId="2" applyNumberFormat="1" applyFont="1" applyFill="1" applyBorder="1" applyAlignment="1">
      <alignment horizontal="left" indent="1"/>
    </xf>
    <xf numFmtId="164" fontId="1" fillId="0" borderId="0" xfId="2" applyNumberFormat="1" applyFont="1" applyFill="1" applyBorder="1" applyAlignment="1">
      <alignment horizontal="left"/>
    </xf>
    <xf numFmtId="164" fontId="1" fillId="0" borderId="8" xfId="2" applyNumberFormat="1" applyFont="1" applyFill="1" applyBorder="1" applyAlignment="1"/>
    <xf numFmtId="164" fontId="1" fillId="0" borderId="14" xfId="2" applyNumberFormat="1" applyFont="1" applyFill="1" applyBorder="1" applyAlignment="1">
      <alignment horizontal="left"/>
    </xf>
    <xf numFmtId="164" fontId="1" fillId="0" borderId="7" xfId="2" applyNumberFormat="1" applyFont="1" applyFill="1" applyBorder="1" applyAlignment="1"/>
    <xf numFmtId="164" fontId="1" fillId="0" borderId="12" xfId="2" applyNumberFormat="1" applyFont="1" applyFill="1" applyBorder="1" applyAlignment="1">
      <alignment horizontal="left" vertical="top" wrapText="1" indent="1"/>
    </xf>
    <xf numFmtId="49" fontId="2" fillId="0" borderId="8" xfId="2" applyNumberFormat="1" applyFont="1" applyBorder="1" applyAlignment="1">
      <alignment wrapText="1"/>
    </xf>
    <xf numFmtId="164" fontId="2" fillId="0" borderId="12" xfId="2" applyNumberFormat="1" applyFont="1" applyFill="1" applyBorder="1" applyAlignment="1">
      <alignment horizontal="left" vertical="center" wrapText="1" indent="5"/>
    </xf>
    <xf numFmtId="164" fontId="2" fillId="0" borderId="8" xfId="2" applyNumberFormat="1" applyFont="1" applyFill="1" applyBorder="1" applyAlignment="1">
      <alignment vertical="center" wrapText="1"/>
    </xf>
    <xf numFmtId="164" fontId="19" fillId="0" borderId="11" xfId="2" applyNumberFormat="1" applyFont="1" applyFill="1" applyBorder="1" applyAlignment="1">
      <alignment vertical="center" wrapText="1"/>
    </xf>
    <xf numFmtId="164" fontId="1" fillId="0" borderId="0" xfId="2" applyNumberFormat="1" applyFont="1" applyFill="1" applyBorder="1" applyAlignment="1">
      <alignment horizontal="right" vertical="top"/>
    </xf>
    <xf numFmtId="164" fontId="1" fillId="0" borderId="8" xfId="2" applyNumberFormat="1" applyFont="1" applyFill="1" applyBorder="1" applyAlignment="1">
      <alignment horizontal="right" vertical="top"/>
    </xf>
    <xf numFmtId="164" fontId="2" fillId="0" borderId="8" xfId="2" applyNumberFormat="1" applyFont="1" applyFill="1" applyBorder="1" applyAlignment="1">
      <alignment vertical="top" wrapText="1"/>
    </xf>
    <xf numFmtId="164" fontId="1" fillId="0" borderId="12" xfId="2" applyNumberFormat="1" applyFont="1" applyFill="1" applyBorder="1" applyAlignment="1">
      <alignment horizontal="left" vertical="top" wrapText="1"/>
    </xf>
    <xf numFmtId="164" fontId="1" fillId="0" borderId="14" xfId="2" applyNumberFormat="1" applyFont="1" applyFill="1" applyBorder="1" applyAlignment="1">
      <alignment horizontal="right" vertical="center"/>
    </xf>
    <xf numFmtId="164" fontId="1" fillId="0" borderId="7" xfId="2" applyNumberFormat="1" applyFont="1" applyFill="1" applyBorder="1" applyAlignment="1">
      <alignment horizontal="right" vertical="center"/>
    </xf>
    <xf numFmtId="164" fontId="1" fillId="0" borderId="0" xfId="2" applyNumberFormat="1" applyFont="1" applyFill="1" applyBorder="1" applyAlignment="1">
      <alignment horizontal="right" vertical="center"/>
    </xf>
    <xf numFmtId="164" fontId="1" fillId="0" borderId="12" xfId="2" applyNumberFormat="1" applyFont="1" applyFill="1" applyBorder="1" applyAlignment="1">
      <alignment vertical="center"/>
    </xf>
    <xf numFmtId="164" fontId="1" fillId="0" borderId="14" xfId="2" applyNumberFormat="1" applyFont="1" applyFill="1" applyBorder="1" applyAlignment="1">
      <alignment vertical="center"/>
    </xf>
    <xf numFmtId="164" fontId="1" fillId="0" borderId="7" xfId="2" applyNumberFormat="1" applyFont="1" applyFill="1" applyBorder="1" applyAlignment="1">
      <alignment vertical="center"/>
    </xf>
    <xf numFmtId="164" fontId="1" fillId="0" borderId="0" xfId="2" applyNumberFormat="1" applyFont="1" applyFill="1" applyBorder="1" applyAlignment="1">
      <alignment horizontal="center" vertical="top"/>
    </xf>
    <xf numFmtId="164" fontId="2" fillId="0" borderId="0" xfId="2" applyNumberFormat="1" applyFont="1" applyFill="1" applyBorder="1" applyAlignment="1">
      <alignment vertical="top" wrapText="1"/>
    </xf>
    <xf numFmtId="164" fontId="2" fillId="0" borderId="12" xfId="2" applyNumberFormat="1" applyFont="1" applyFill="1" applyBorder="1" applyAlignment="1">
      <alignment horizontal="left" vertical="top" wrapText="1" indent="1"/>
    </xf>
    <xf numFmtId="164" fontId="2" fillId="0" borderId="0" xfId="2" applyNumberFormat="1" applyFont="1" applyFill="1" applyBorder="1" applyAlignment="1">
      <alignment horizontal="right" vertical="top"/>
    </xf>
    <xf numFmtId="164" fontId="2" fillId="0" borderId="8" xfId="2" applyNumberFormat="1" applyFont="1" applyFill="1" applyBorder="1" applyAlignment="1">
      <alignment horizontal="right" vertical="top"/>
    </xf>
    <xf numFmtId="164" fontId="2" fillId="0" borderId="0" xfId="2" applyNumberFormat="1" applyFont="1" applyFill="1" applyBorder="1" applyAlignment="1">
      <alignment vertical="top"/>
    </xf>
    <xf numFmtId="164" fontId="2" fillId="0" borderId="8" xfId="2" applyNumberFormat="1" applyFont="1" applyFill="1" applyBorder="1" applyAlignment="1">
      <alignment vertical="top"/>
    </xf>
    <xf numFmtId="164" fontId="1" fillId="0" borderId="12" xfId="2" applyNumberFormat="1" applyFont="1" applyFill="1" applyBorder="1" applyAlignment="1">
      <alignment horizontal="left"/>
    </xf>
    <xf numFmtId="164" fontId="2" fillId="0" borderId="0" xfId="2" applyNumberFormat="1" applyFont="1" applyFill="1" applyBorder="1" applyAlignment="1">
      <alignment wrapText="1"/>
    </xf>
    <xf numFmtId="164" fontId="2" fillId="0" borderId="11" xfId="2" applyNumberFormat="1" applyFont="1" applyFill="1" applyBorder="1" applyAlignment="1">
      <alignment wrapText="1"/>
    </xf>
    <xf numFmtId="164" fontId="1" fillId="0" borderId="8" xfId="2" applyNumberFormat="1" applyFont="1" applyFill="1" applyBorder="1" applyAlignment="1">
      <alignment horizontal="right" vertical="center"/>
    </xf>
    <xf numFmtId="164" fontId="2" fillId="0" borderId="0" xfId="2" applyNumberFormat="1" applyFont="1" applyAlignment="1">
      <alignment wrapText="1"/>
    </xf>
    <xf numFmtId="49" fontId="2" fillId="0" borderId="11" xfId="2" applyNumberFormat="1" applyFont="1" applyFill="1" applyBorder="1" applyAlignment="1">
      <alignment vertical="top"/>
    </xf>
    <xf numFmtId="164" fontId="1" fillId="0" borderId="17" xfId="2" applyNumberFormat="1" applyFont="1" applyBorder="1"/>
    <xf numFmtId="164" fontId="1" fillId="0" borderId="20" xfId="2" applyNumberFormat="1" applyFont="1" applyBorder="1"/>
    <xf numFmtId="164" fontId="1" fillId="0" borderId="15" xfId="2" applyNumberFormat="1" applyFont="1" applyFill="1" applyBorder="1" applyAlignment="1">
      <alignment horizontal="left" vertical="center"/>
    </xf>
    <xf numFmtId="164" fontId="1" fillId="0" borderId="6" xfId="2" applyNumberFormat="1" applyFont="1" applyFill="1" applyBorder="1" applyAlignment="1">
      <alignment horizontal="left" vertical="center" indent="1"/>
    </xf>
    <xf numFmtId="164" fontId="18" fillId="0" borderId="6" xfId="2" applyNumberFormat="1" applyFont="1" applyFill="1" applyBorder="1" applyAlignment="1">
      <alignment horizontal="center" vertical="center"/>
    </xf>
    <xf numFmtId="164" fontId="2" fillId="7" borderId="0" xfId="2" applyNumberFormat="1" applyFont="1" applyFill="1" applyBorder="1"/>
    <xf numFmtId="164" fontId="2" fillId="0" borderId="0" xfId="2" applyNumberFormat="1" applyFont="1" applyBorder="1" applyAlignment="1">
      <alignment horizontal="left" indent="1"/>
    </xf>
    <xf numFmtId="164" fontId="2" fillId="0" borderId="0" xfId="2" applyNumberFormat="1" applyFont="1" applyBorder="1" applyAlignment="1"/>
    <xf numFmtId="164" fontId="19" fillId="0" borderId="0" xfId="2" applyNumberFormat="1" applyFont="1" applyBorder="1"/>
    <xf numFmtId="0" fontId="21" fillId="0" borderId="0" xfId="8" applyFont="1" applyBorder="1" applyAlignment="1">
      <alignment wrapText="1"/>
    </xf>
    <xf numFmtId="164" fontId="2" fillId="0" borderId="0" xfId="2" applyNumberFormat="1" applyFont="1" applyAlignment="1">
      <alignment horizontal="left" indent="1"/>
    </xf>
    <xf numFmtId="164" fontId="19" fillId="0" borderId="0" xfId="2" applyNumberFormat="1" applyFont="1"/>
    <xf numFmtId="164" fontId="1" fillId="3" borderId="5" xfId="1" applyNumberFormat="1" applyFont="1" applyFill="1" applyBorder="1" applyAlignment="1">
      <alignment horizontal="center" vertical="center"/>
    </xf>
    <xf numFmtId="164" fontId="4" fillId="3" borderId="18" xfId="1" applyNumberFormat="1" applyFont="1" applyFill="1" applyBorder="1" applyAlignment="1">
      <alignment horizontal="center" vertical="center" wrapText="1"/>
    </xf>
    <xf numFmtId="164" fontId="1" fillId="3" borderId="5" xfId="1" applyNumberFormat="1" applyFont="1" applyFill="1" applyBorder="1" applyAlignment="1">
      <alignment horizontal="center" vertical="center" wrapText="1"/>
    </xf>
    <xf numFmtId="164" fontId="7" fillId="3" borderId="5" xfId="1" applyNumberFormat="1" applyFont="1" applyFill="1" applyBorder="1" applyAlignment="1">
      <alignment horizontal="center" vertical="center" wrapText="1"/>
    </xf>
    <xf numFmtId="164" fontId="1" fillId="3" borderId="6" xfId="1" applyNumberFormat="1" applyFont="1" applyFill="1" applyBorder="1" applyAlignment="1">
      <alignment horizontal="center"/>
    </xf>
    <xf numFmtId="164" fontId="1" fillId="3" borderId="17" xfId="1" applyNumberFormat="1" applyFont="1" applyFill="1" applyBorder="1"/>
    <xf numFmtId="164" fontId="2" fillId="0" borderId="0" xfId="1" applyNumberFormat="1" applyFont="1" applyBorder="1" applyAlignment="1">
      <alignment vertical="center"/>
    </xf>
    <xf numFmtId="164" fontId="22" fillId="3" borderId="6" xfId="1" applyNumberFormat="1" applyFont="1" applyFill="1" applyBorder="1" applyAlignment="1">
      <alignment horizontal="center" vertical="center"/>
    </xf>
    <xf numFmtId="164" fontId="10" fillId="0" borderId="0" xfId="1" applyNumberFormat="1" applyFont="1" applyFill="1" applyBorder="1" applyAlignment="1">
      <alignment horizontal="left" vertical="center"/>
    </xf>
    <xf numFmtId="164" fontId="9" fillId="0" borderId="0" xfId="1" applyNumberFormat="1" applyFont="1" applyBorder="1" applyAlignment="1">
      <alignment vertical="center"/>
    </xf>
    <xf numFmtId="164" fontId="10" fillId="0" borderId="0" xfId="1" applyNumberFormat="1" applyFont="1" applyFill="1" applyBorder="1" applyAlignment="1">
      <alignment horizontal="left"/>
    </xf>
    <xf numFmtId="164" fontId="9" fillId="0" borderId="0" xfId="1" applyNumberFormat="1" applyFont="1" applyBorder="1"/>
    <xf numFmtId="164" fontId="10" fillId="0" borderId="0" xfId="2" applyNumberFormat="1" applyFont="1" applyFill="1" applyBorder="1" applyAlignment="1">
      <alignment horizontal="left"/>
    </xf>
    <xf numFmtId="164" fontId="10" fillId="0" borderId="0" xfId="1" quotePrefix="1" applyNumberFormat="1" applyFont="1" applyFill="1" applyBorder="1" applyAlignment="1">
      <alignment horizontal="left"/>
    </xf>
    <xf numFmtId="164" fontId="12" fillId="0" borderId="4" xfId="1" applyNumberFormat="1" applyFont="1" applyFill="1" applyBorder="1" applyAlignment="1">
      <alignment vertical="center"/>
    </xf>
    <xf numFmtId="164" fontId="12" fillId="0" borderId="8" xfId="1" applyNumberFormat="1" applyFont="1" applyFill="1" applyBorder="1" applyAlignment="1">
      <alignment vertical="center"/>
    </xf>
    <xf numFmtId="164" fontId="14" fillId="7" borderId="0" xfId="1" applyNumberFormat="1" applyFont="1" applyFill="1" applyBorder="1" applyAlignment="1">
      <alignment horizontal="left" wrapText="1" indent="1"/>
    </xf>
    <xf numFmtId="164" fontId="1" fillId="6" borderId="5" xfId="1" applyNumberFormat="1" applyFont="1" applyFill="1" applyBorder="1" applyAlignment="1">
      <alignment horizontal="center" vertical="center" wrapText="1"/>
    </xf>
    <xf numFmtId="164" fontId="1" fillId="6" borderId="9" xfId="1" applyNumberFormat="1" applyFont="1" applyFill="1" applyBorder="1" applyAlignment="1">
      <alignment horizontal="center" vertical="center" wrapText="1"/>
    </xf>
    <xf numFmtId="164" fontId="1" fillId="6" borderId="4" xfId="1" applyNumberFormat="1" applyFont="1" applyFill="1" applyBorder="1" applyAlignment="1">
      <alignment horizontal="center" vertical="center" wrapText="1"/>
    </xf>
    <xf numFmtId="164" fontId="1" fillId="6" borderId="13" xfId="1" applyNumberFormat="1" applyFont="1" applyFill="1" applyBorder="1" applyAlignment="1">
      <alignment horizontal="center" vertical="center" wrapText="1"/>
    </xf>
    <xf numFmtId="164" fontId="1" fillId="6" borderId="7" xfId="1" applyNumberFormat="1" applyFont="1" applyFill="1" applyBorder="1" applyAlignment="1">
      <alignment horizontal="center" vertical="center" wrapText="1"/>
    </xf>
    <xf numFmtId="164" fontId="1" fillId="6" borderId="5" xfId="1" applyNumberFormat="1" applyFont="1" applyFill="1" applyBorder="1" applyAlignment="1">
      <alignment horizontal="center" vertical="center"/>
    </xf>
    <xf numFmtId="164" fontId="1" fillId="6" borderId="12" xfId="1" applyNumberFormat="1" applyFont="1" applyFill="1" applyBorder="1" applyAlignment="1">
      <alignment horizontal="center" vertical="center" wrapText="1"/>
    </xf>
    <xf numFmtId="164" fontId="1" fillId="6" borderId="8" xfId="1" applyNumberFormat="1" applyFont="1" applyFill="1" applyBorder="1" applyAlignment="1">
      <alignment horizontal="center" vertical="center" wrapText="1"/>
    </xf>
    <xf numFmtId="165" fontId="1" fillId="6" borderId="10" xfId="3" applyNumberFormat="1" applyFont="1" applyFill="1" applyBorder="1" applyAlignment="1">
      <alignment horizontal="center" vertical="center" wrapText="1"/>
    </xf>
    <xf numFmtId="165" fontId="1" fillId="6" borderId="0" xfId="3" applyNumberFormat="1" applyFont="1" applyFill="1" applyBorder="1" applyAlignment="1">
      <alignment horizontal="center" vertical="center" wrapText="1"/>
    </xf>
    <xf numFmtId="165" fontId="1" fillId="6" borderId="14" xfId="3" applyNumberFormat="1" applyFont="1" applyFill="1" applyBorder="1" applyAlignment="1">
      <alignment horizontal="center" vertical="center" wrapText="1"/>
    </xf>
    <xf numFmtId="0" fontId="1" fillId="6" borderId="1" xfId="4" applyFont="1" applyFill="1" applyBorder="1" applyAlignment="1">
      <alignment horizontal="center" vertical="center" wrapText="1"/>
    </xf>
    <xf numFmtId="0" fontId="1" fillId="6" borderId="11" xfId="4" applyFont="1" applyFill="1" applyBorder="1" applyAlignment="1">
      <alignment horizontal="center" vertical="center" wrapText="1"/>
    </xf>
    <xf numFmtId="0" fontId="1" fillId="6" borderId="6" xfId="4" applyFont="1" applyFill="1" applyBorder="1" applyAlignment="1">
      <alignment horizontal="center" vertical="center" wrapText="1"/>
    </xf>
    <xf numFmtId="164" fontId="1" fillId="8" borderId="1" xfId="1" applyNumberFormat="1" applyFont="1" applyFill="1" applyBorder="1" applyAlignment="1">
      <alignment horizontal="center" vertical="center" wrapText="1"/>
    </xf>
    <xf numFmtId="164" fontId="1" fillId="8" borderId="11" xfId="1" applyNumberFormat="1" applyFont="1" applyFill="1" applyBorder="1" applyAlignment="1">
      <alignment horizontal="center" vertical="center" wrapText="1"/>
    </xf>
    <xf numFmtId="164" fontId="1" fillId="8" borderId="6" xfId="1" applyNumberFormat="1" applyFont="1" applyFill="1" applyBorder="1" applyAlignment="1">
      <alignment horizontal="center" vertical="center" wrapText="1"/>
    </xf>
    <xf numFmtId="0" fontId="1" fillId="3" borderId="18" xfId="4" applyFont="1" applyFill="1" applyBorder="1" applyAlignment="1">
      <alignment horizontal="center" vertical="center"/>
    </xf>
    <xf numFmtId="164" fontId="1" fillId="3" borderId="1" xfId="1" applyNumberFormat="1" applyFont="1" applyFill="1" applyBorder="1" applyAlignment="1">
      <alignment horizontal="center" vertical="center" wrapText="1"/>
    </xf>
    <xf numFmtId="164" fontId="1" fillId="3" borderId="11" xfId="1" applyNumberFormat="1" applyFont="1" applyFill="1" applyBorder="1" applyAlignment="1">
      <alignment horizontal="center" vertical="center" wrapText="1"/>
    </xf>
    <xf numFmtId="164" fontId="1" fillId="3" borderId="6" xfId="1" applyNumberFormat="1" applyFont="1" applyFill="1" applyBorder="1" applyAlignment="1">
      <alignment horizontal="center" vertical="center" wrapText="1"/>
    </xf>
    <xf numFmtId="0" fontId="1" fillId="6" borderId="5" xfId="4" applyFont="1" applyFill="1" applyBorder="1" applyAlignment="1">
      <alignment horizontal="center" vertical="center" wrapText="1"/>
    </xf>
    <xf numFmtId="164" fontId="2" fillId="0" borderId="11" xfId="2" applyNumberFormat="1" applyFont="1" applyFill="1" applyBorder="1" applyAlignment="1">
      <alignment horizontal="left" vertical="center" wrapText="1"/>
    </xf>
    <xf numFmtId="49" fontId="2" fillId="0" borderId="11" xfId="2" applyNumberFormat="1" applyFont="1" applyFill="1" applyBorder="1" applyAlignment="1">
      <alignment horizontal="left" vertical="top" wrapText="1"/>
    </xf>
    <xf numFmtId="164" fontId="1" fillId="9" borderId="1" xfId="2" applyNumberFormat="1" applyFont="1" applyFill="1" applyBorder="1" applyAlignment="1">
      <alignment horizontal="center" vertical="center" wrapText="1"/>
    </xf>
    <xf numFmtId="164" fontId="1" fillId="9" borderId="6" xfId="2" applyNumberFormat="1" applyFont="1" applyFill="1" applyBorder="1" applyAlignment="1">
      <alignment horizontal="center" vertical="center"/>
    </xf>
    <xf numFmtId="164" fontId="1" fillId="9" borderId="5" xfId="2" applyNumberFormat="1" applyFont="1" applyFill="1" applyBorder="1" applyAlignment="1">
      <alignment horizontal="center" vertical="center"/>
    </xf>
    <xf numFmtId="164" fontId="1" fillId="10" borderId="5" xfId="2" applyNumberFormat="1" applyFont="1" applyFill="1" applyBorder="1" applyAlignment="1">
      <alignment horizontal="center" vertical="center" wrapText="1"/>
    </xf>
    <xf numFmtId="164" fontId="1" fillId="10" borderId="5" xfId="2" applyNumberFormat="1" applyFont="1" applyFill="1" applyBorder="1" applyAlignment="1">
      <alignment horizontal="center" vertical="center"/>
    </xf>
    <xf numFmtId="164" fontId="1" fillId="11" borderId="4" xfId="2" applyNumberFormat="1" applyFont="1" applyFill="1" applyBorder="1" applyAlignment="1">
      <alignment horizontal="center" vertical="center"/>
    </xf>
    <xf numFmtId="164" fontId="1" fillId="11" borderId="7" xfId="2" applyNumberFormat="1" applyFont="1" applyFill="1" applyBorder="1" applyAlignment="1">
      <alignment horizontal="center" vertical="center"/>
    </xf>
    <xf numFmtId="164" fontId="1" fillId="11" borderId="1" xfId="2" applyNumberFormat="1" applyFont="1" applyFill="1" applyBorder="1" applyAlignment="1">
      <alignment horizontal="center" vertical="center"/>
    </xf>
    <xf numFmtId="164" fontId="1" fillId="11" borderId="6" xfId="2"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164" fontId="1" fillId="3" borderId="2"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 fillId="3" borderId="5" xfId="0" applyFont="1" applyFill="1" applyBorder="1" applyAlignment="1">
      <alignment horizontal="center" vertical="center" wrapText="1"/>
    </xf>
  </cellXfs>
  <cellStyles count="9">
    <cellStyle name="Comma" xfId="1" builtinId="3"/>
    <cellStyle name="Comma 11" xfId="6"/>
    <cellStyle name="Comma 2" xfId="2"/>
    <cellStyle name="Normal" xfId="0" builtinId="0"/>
    <cellStyle name="Normal 2" xfId="4"/>
    <cellStyle name="Normal 2 2" xfId="8"/>
    <cellStyle name="Normal 3" xfId="5"/>
    <cellStyle name="Normal 6" xfId="7"/>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847725</xdr:colOff>
      <xdr:row>8</xdr:row>
      <xdr:rowOff>66675</xdr:rowOff>
    </xdr:from>
    <xdr:to>
      <xdr:col>3</xdr:col>
      <xdr:colOff>66675</xdr:colOff>
      <xdr:row>10</xdr:row>
      <xdr:rowOff>9525</xdr:rowOff>
    </xdr:to>
    <xdr:sp macro="" textlink="">
      <xdr:nvSpPr>
        <xdr:cNvPr id="2" name="Right Brace 1"/>
        <xdr:cNvSpPr/>
      </xdr:nvSpPr>
      <xdr:spPr>
        <a:xfrm>
          <a:off x="4362450" y="1657350"/>
          <a:ext cx="85725" cy="342900"/>
        </a:xfrm>
        <a:prstGeom prst="righ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PH"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6</xdr:col>
      <xdr:colOff>28575</xdr:colOff>
      <xdr:row>2</xdr:row>
      <xdr:rowOff>180975</xdr:rowOff>
    </xdr:to>
    <xdr:sp macro="" textlink="">
      <xdr:nvSpPr>
        <xdr:cNvPr id="2" name="Text Box 1"/>
        <xdr:cNvSpPr txBox="1">
          <a:spLocks noChangeArrowheads="1"/>
        </xdr:cNvSpPr>
      </xdr:nvSpPr>
      <xdr:spPr bwMode="auto">
        <a:xfrm>
          <a:off x="457200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REPORT/2017%20ALLOTMENT%20REPORT-Octob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ALLOTMENT%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SCHEDULE/2017%20SCHEDULE-Octo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R-BEGINNING OF THE YEAR"/>
      <sheetName val="SPFs Tracking"/>
      <sheetName val="2016Cont."/>
      <sheetName val="2016SPFs"/>
      <sheetName val="NDRRMF"/>
      <sheetName val="B"/>
      <sheetName val="NC-NNC"/>
      <sheetName val="FCR-FLR"/>
      <sheetName val="GAARD"/>
      <sheetName val="agency"/>
      <sheetName val="BYDEPT"/>
      <sheetName val="A"/>
      <sheetName val="A1"/>
      <sheetName val="A2"/>
      <sheetName val="A3"/>
      <sheetName val="A3 (2)"/>
      <sheetName val="SARO-SEPT."/>
      <sheetName val="WP"/>
      <sheetName val="WP-monthly"/>
      <sheetName val="WP-monthly-classificaton"/>
      <sheetName val="GAAO"/>
    </sheetNames>
    <sheetDataSet>
      <sheetData sheetId="0" refreshError="1"/>
      <sheetData sheetId="1" refreshError="1"/>
      <sheetData sheetId="2">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3">
        <row r="274">
          <cell r="P274">
            <v>0</v>
          </cell>
        </row>
        <row r="275">
          <cell r="P275">
            <v>12280</v>
          </cell>
        </row>
        <row r="277">
          <cell r="P277">
            <v>200000</v>
          </cell>
        </row>
        <row r="284">
          <cell r="M284">
            <v>200000</v>
          </cell>
        </row>
      </sheetData>
      <sheetData sheetId="4" refreshError="1"/>
      <sheetData sheetId="5" refreshError="1"/>
      <sheetData sheetId="6" refreshError="1"/>
      <sheetData sheetId="7" refreshError="1"/>
      <sheetData sheetId="8">
        <row r="298">
          <cell r="F298">
            <v>19500000</v>
          </cell>
        </row>
      </sheetData>
      <sheetData sheetId="9" refreshError="1"/>
      <sheetData sheetId="10">
        <row r="1">
          <cell r="A1" t="str">
            <v>CY 2017 PROGRAM, ALLOTMENT RELEASES, BALANCE</v>
          </cell>
        </row>
        <row r="2">
          <cell r="A2" t="str">
            <v>JANUARY 1-OCTOBER 31, 2017</v>
          </cell>
        </row>
        <row r="8">
          <cell r="F8">
            <v>1968797453</v>
          </cell>
          <cell r="AE8">
            <v>547045</v>
          </cell>
          <cell r="BD8">
            <v>1799821243</v>
          </cell>
        </row>
        <row r="9">
          <cell r="F9">
            <v>14975626</v>
          </cell>
          <cell r="AE9">
            <v>0</v>
          </cell>
          <cell r="BD9">
            <v>14486509</v>
          </cell>
        </row>
        <row r="10">
          <cell r="F10">
            <v>20170858</v>
          </cell>
          <cell r="AE10">
            <v>-4384938</v>
          </cell>
          <cell r="BD10">
            <v>15784156</v>
          </cell>
        </row>
        <row r="11">
          <cell r="F11">
            <v>428618</v>
          </cell>
          <cell r="AE11">
            <v>0</v>
          </cell>
          <cell r="BD11">
            <v>428618</v>
          </cell>
        </row>
        <row r="12">
          <cell r="F12">
            <v>9801491</v>
          </cell>
          <cell r="AE12">
            <v>0</v>
          </cell>
          <cell r="BD12">
            <v>9615163</v>
          </cell>
        </row>
        <row r="13">
          <cell r="F13">
            <v>45222425</v>
          </cell>
          <cell r="AE13">
            <v>-6000000</v>
          </cell>
          <cell r="BD13">
            <v>39161189</v>
          </cell>
        </row>
        <row r="14">
          <cell r="F14">
            <v>1430019</v>
          </cell>
          <cell r="AE14">
            <v>498501</v>
          </cell>
          <cell r="BD14">
            <v>1909205</v>
          </cell>
        </row>
        <row r="15">
          <cell r="F15">
            <v>544109087</v>
          </cell>
        </row>
        <row r="16">
          <cell r="F16">
            <v>59941572</v>
          </cell>
          <cell r="AE16">
            <v>23858123</v>
          </cell>
          <cell r="BD16">
            <v>78085400</v>
          </cell>
        </row>
        <row r="17">
          <cell r="F17">
            <v>484167515</v>
          </cell>
          <cell r="AE17">
            <v>-133301482</v>
          </cell>
          <cell r="BD17">
            <v>318422465</v>
          </cell>
        </row>
        <row r="18">
          <cell r="F18">
            <v>58718377</v>
          </cell>
          <cell r="AE18">
            <v>0</v>
          </cell>
          <cell r="BD18">
            <v>53518828</v>
          </cell>
        </row>
        <row r="19">
          <cell r="F19">
            <v>1100786</v>
          </cell>
          <cell r="AE19">
            <v>0</v>
          </cell>
          <cell r="BD19">
            <v>1094535</v>
          </cell>
        </row>
        <row r="20">
          <cell r="F20">
            <v>26645954</v>
          </cell>
          <cell r="AE20">
            <v>0</v>
          </cell>
          <cell r="BD20">
            <v>26600137</v>
          </cell>
        </row>
        <row r="21">
          <cell r="F21">
            <v>21500732</v>
          </cell>
          <cell r="AE21">
            <v>0</v>
          </cell>
          <cell r="BD21">
            <v>21006630</v>
          </cell>
        </row>
        <row r="22">
          <cell r="F22">
            <v>16593050</v>
          </cell>
          <cell r="AE22">
            <v>0</v>
          </cell>
          <cell r="BD22">
            <v>16593050</v>
          </cell>
        </row>
        <row r="23">
          <cell r="F23">
            <v>96336792</v>
          </cell>
        </row>
        <row r="24">
          <cell r="F24">
            <v>60200461</v>
          </cell>
          <cell r="AE24">
            <v>-3234119</v>
          </cell>
          <cell r="BD24">
            <v>55489489</v>
          </cell>
        </row>
        <row r="25">
          <cell r="F25">
            <v>36136331</v>
          </cell>
          <cell r="AE25">
            <v>3234119</v>
          </cell>
          <cell r="BD25">
            <v>38108880</v>
          </cell>
        </row>
        <row r="26">
          <cell r="F26">
            <v>3533400</v>
          </cell>
          <cell r="AE26">
            <v>-2593</v>
          </cell>
          <cell r="BD26">
            <v>3514617</v>
          </cell>
        </row>
        <row r="27">
          <cell r="F27">
            <v>148037078</v>
          </cell>
          <cell r="AE27">
            <v>2000283</v>
          </cell>
          <cell r="BD27">
            <v>136100594</v>
          </cell>
        </row>
        <row r="28">
          <cell r="F28">
            <v>15579477</v>
          </cell>
          <cell r="AE28">
            <v>0</v>
          </cell>
          <cell r="BD28">
            <v>15336412</v>
          </cell>
        </row>
        <row r="29">
          <cell r="F29">
            <v>11438733</v>
          </cell>
        </row>
        <row r="30">
          <cell r="F30">
            <v>11438733</v>
          </cell>
          <cell r="AE30">
            <v>0</v>
          </cell>
          <cell r="BD30">
            <v>11217985</v>
          </cell>
        </row>
        <row r="31">
          <cell r="F31">
            <v>0</v>
          </cell>
          <cell r="AE31">
            <v>0</v>
          </cell>
          <cell r="BD31">
            <v>0</v>
          </cell>
        </row>
        <row r="32">
          <cell r="F32">
            <v>137182823</v>
          </cell>
          <cell r="AE32">
            <v>0</v>
          </cell>
          <cell r="BD32">
            <v>114946732</v>
          </cell>
        </row>
        <row r="33">
          <cell r="F33">
            <v>454721013</v>
          </cell>
        </row>
        <row r="34">
          <cell r="F34">
            <v>288596258</v>
          </cell>
          <cell r="AE34">
            <v>115930351</v>
          </cell>
          <cell r="BD34">
            <v>323220742</v>
          </cell>
        </row>
        <row r="35">
          <cell r="F35">
            <v>166124755</v>
          </cell>
          <cell r="AE35">
            <v>-69751</v>
          </cell>
          <cell r="BD35">
            <v>165938067</v>
          </cell>
        </row>
        <row r="36">
          <cell r="F36">
            <v>20773016</v>
          </cell>
          <cell r="AE36">
            <v>285</v>
          </cell>
          <cell r="BD36">
            <v>20555158</v>
          </cell>
        </row>
        <row r="37">
          <cell r="F37">
            <v>128301467</v>
          </cell>
          <cell r="AE37">
            <v>-1519649</v>
          </cell>
          <cell r="BD37">
            <v>126778672</v>
          </cell>
        </row>
        <row r="38">
          <cell r="F38">
            <v>2529472</v>
          </cell>
          <cell r="AE38">
            <v>749563</v>
          </cell>
          <cell r="BD38">
            <v>3270441</v>
          </cell>
        </row>
        <row r="39">
          <cell r="F39">
            <v>4676881</v>
          </cell>
          <cell r="AE39">
            <v>177678</v>
          </cell>
          <cell r="BD39">
            <v>4842222</v>
          </cell>
        </row>
        <row r="40">
          <cell r="F40">
            <v>53346526</v>
          </cell>
          <cell r="AE40">
            <v>1734</v>
          </cell>
          <cell r="BD40">
            <v>52098362</v>
          </cell>
        </row>
        <row r="41">
          <cell r="F41">
            <v>5286633</v>
          </cell>
          <cell r="AE41">
            <v>0</v>
          </cell>
          <cell r="BD41">
            <v>5093451</v>
          </cell>
        </row>
        <row r="42">
          <cell r="F42">
            <v>1322735</v>
          </cell>
          <cell r="AE42">
            <v>1457697</v>
          </cell>
          <cell r="BD42">
            <v>2625671</v>
          </cell>
        </row>
        <row r="43">
          <cell r="F43">
            <v>32261846</v>
          </cell>
          <cell r="AE43">
            <v>1151243</v>
          </cell>
          <cell r="BD43">
            <v>32384962</v>
          </cell>
        </row>
        <row r="44">
          <cell r="F44">
            <v>3335</v>
          </cell>
          <cell r="AE44">
            <v>0</v>
          </cell>
          <cell r="BD44">
            <v>3335</v>
          </cell>
        </row>
        <row r="45">
          <cell r="F45">
            <v>31851121</v>
          </cell>
          <cell r="AE45">
            <v>0</v>
          </cell>
          <cell r="BD45">
            <v>31202357</v>
          </cell>
        </row>
        <row r="46">
          <cell r="F46">
            <v>1340944</v>
          </cell>
          <cell r="AE46">
            <v>0</v>
          </cell>
          <cell r="BD46">
            <v>1337435</v>
          </cell>
        </row>
        <row r="47">
          <cell r="F47">
            <v>10113277</v>
          </cell>
          <cell r="AE47">
            <v>0</v>
          </cell>
          <cell r="BD47">
            <v>9928563</v>
          </cell>
        </row>
        <row r="48">
          <cell r="F48">
            <v>3117137</v>
          </cell>
          <cell r="AE48">
            <v>0</v>
          </cell>
          <cell r="BD48">
            <v>3117137</v>
          </cell>
        </row>
        <row r="49">
          <cell r="F49">
            <v>2221859</v>
          </cell>
          <cell r="AE49">
            <v>0</v>
          </cell>
          <cell r="BD49">
            <v>2218333</v>
          </cell>
        </row>
        <row r="50">
          <cell r="F50">
            <v>724868</v>
          </cell>
          <cell r="AE50">
            <v>0</v>
          </cell>
          <cell r="BD50">
            <v>682008</v>
          </cell>
        </row>
        <row r="53">
          <cell r="F53">
            <v>34410</v>
          </cell>
          <cell r="AE53">
            <v>0</v>
          </cell>
          <cell r="BD53">
            <v>29410</v>
          </cell>
        </row>
        <row r="54">
          <cell r="F54">
            <v>64946</v>
          </cell>
          <cell r="AE54">
            <v>0</v>
          </cell>
          <cell r="BD54">
            <v>62889</v>
          </cell>
        </row>
        <row r="55">
          <cell r="F55">
            <v>84352</v>
          </cell>
          <cell r="BD55">
            <v>84167</v>
          </cell>
        </row>
        <row r="57">
          <cell r="F57">
            <v>18415688</v>
          </cell>
          <cell r="AE57">
            <v>0</v>
          </cell>
          <cell r="BD57">
            <v>18415688</v>
          </cell>
        </row>
        <row r="58">
          <cell r="F58">
            <v>289287</v>
          </cell>
          <cell r="AE58">
            <v>0</v>
          </cell>
          <cell r="BD58">
            <v>289065</v>
          </cell>
        </row>
        <row r="59">
          <cell r="F59">
            <v>68601</v>
          </cell>
          <cell r="AE59">
            <v>0</v>
          </cell>
          <cell r="BD59">
            <v>68601</v>
          </cell>
        </row>
        <row r="60">
          <cell r="F60">
            <v>404749</v>
          </cell>
          <cell r="AE60">
            <v>0</v>
          </cell>
          <cell r="BD60">
            <v>404749</v>
          </cell>
        </row>
        <row r="61">
          <cell r="F61">
            <v>125072</v>
          </cell>
          <cell r="AE61">
            <v>0</v>
          </cell>
          <cell r="BD61">
            <v>125072</v>
          </cell>
        </row>
        <row r="62">
          <cell r="F62">
            <v>411841</v>
          </cell>
          <cell r="AE62">
            <v>0</v>
          </cell>
          <cell r="BD62">
            <v>411590</v>
          </cell>
        </row>
        <row r="63">
          <cell r="F63">
            <v>92021</v>
          </cell>
          <cell r="AE63">
            <v>0</v>
          </cell>
          <cell r="BD63">
            <v>92021</v>
          </cell>
        </row>
        <row r="64">
          <cell r="F64">
            <v>108134</v>
          </cell>
          <cell r="AE64">
            <v>0</v>
          </cell>
          <cell r="BD64">
            <v>108055</v>
          </cell>
        </row>
        <row r="65">
          <cell r="F65">
            <v>94562</v>
          </cell>
          <cell r="AE65">
            <v>0</v>
          </cell>
          <cell r="BD65">
            <v>93901</v>
          </cell>
        </row>
        <row r="66">
          <cell r="F66">
            <v>126959</v>
          </cell>
          <cell r="AE66">
            <v>0</v>
          </cell>
          <cell r="BD66">
            <v>126959</v>
          </cell>
        </row>
        <row r="67">
          <cell r="F67">
            <v>235402</v>
          </cell>
          <cell r="AE67">
            <v>0</v>
          </cell>
          <cell r="BD67">
            <v>233573</v>
          </cell>
        </row>
        <row r="68">
          <cell r="F68">
            <v>134063</v>
          </cell>
          <cell r="AE68">
            <v>0</v>
          </cell>
          <cell r="BD68">
            <v>134063</v>
          </cell>
        </row>
        <row r="69">
          <cell r="F69">
            <v>170411</v>
          </cell>
          <cell r="AE69">
            <v>0</v>
          </cell>
          <cell r="BD69">
            <v>170411</v>
          </cell>
        </row>
        <row r="70">
          <cell r="F70">
            <v>27684</v>
          </cell>
          <cell r="AE70">
            <v>0</v>
          </cell>
          <cell r="BD70">
            <v>27684</v>
          </cell>
        </row>
        <row r="71">
          <cell r="F71">
            <v>188225</v>
          </cell>
          <cell r="AE71">
            <v>0</v>
          </cell>
          <cell r="BD71">
            <v>188225</v>
          </cell>
        </row>
        <row r="73">
          <cell r="F73">
            <v>187626</v>
          </cell>
          <cell r="AE73">
            <v>0</v>
          </cell>
          <cell r="BD73">
            <v>187626</v>
          </cell>
        </row>
        <row r="74">
          <cell r="F74">
            <v>685698</v>
          </cell>
          <cell r="AE74">
            <v>0</v>
          </cell>
          <cell r="BD74">
            <v>684788</v>
          </cell>
        </row>
        <row r="75">
          <cell r="F75">
            <v>191466</v>
          </cell>
          <cell r="AE75">
            <v>0</v>
          </cell>
          <cell r="BD75">
            <v>191466</v>
          </cell>
        </row>
        <row r="76">
          <cell r="F76">
            <v>126523</v>
          </cell>
          <cell r="AE76">
            <v>0</v>
          </cell>
          <cell r="BD76">
            <v>126118</v>
          </cell>
        </row>
        <row r="77">
          <cell r="F77">
            <v>1125331</v>
          </cell>
          <cell r="AE77">
            <v>0</v>
          </cell>
          <cell r="BD77">
            <v>1123272</v>
          </cell>
        </row>
        <row r="78">
          <cell r="F78">
            <v>551832</v>
          </cell>
          <cell r="AE78">
            <v>0</v>
          </cell>
          <cell r="BD78">
            <v>551832</v>
          </cell>
        </row>
        <row r="79">
          <cell r="F79">
            <v>793674</v>
          </cell>
          <cell r="AE79">
            <v>0</v>
          </cell>
          <cell r="BD79">
            <v>791923</v>
          </cell>
        </row>
        <row r="80">
          <cell r="F80">
            <v>152231</v>
          </cell>
          <cell r="AE80">
            <v>0</v>
          </cell>
          <cell r="BD80">
            <v>149456</v>
          </cell>
        </row>
        <row r="81">
          <cell r="F81">
            <v>142501</v>
          </cell>
          <cell r="AE81">
            <v>0</v>
          </cell>
          <cell r="BD81">
            <v>142501</v>
          </cell>
        </row>
        <row r="82">
          <cell r="F82">
            <v>8062519</v>
          </cell>
          <cell r="AE82">
            <v>0</v>
          </cell>
          <cell r="BD82">
            <v>8062519</v>
          </cell>
        </row>
        <row r="83">
          <cell r="F83">
            <v>46388</v>
          </cell>
          <cell r="AE83">
            <v>0</v>
          </cell>
          <cell r="BD83">
            <v>46388</v>
          </cell>
        </row>
        <row r="84">
          <cell r="F84">
            <v>207651</v>
          </cell>
          <cell r="AE84">
            <v>0</v>
          </cell>
          <cell r="BD84">
            <v>207651</v>
          </cell>
        </row>
        <row r="85">
          <cell r="F85">
            <v>81989</v>
          </cell>
          <cell r="AE85">
            <v>0</v>
          </cell>
          <cell r="BD85">
            <v>81899</v>
          </cell>
        </row>
        <row r="86">
          <cell r="F86">
            <v>403817</v>
          </cell>
          <cell r="AE86">
            <v>0</v>
          </cell>
          <cell r="BD86">
            <v>358671</v>
          </cell>
        </row>
        <row r="87">
          <cell r="F87">
            <v>1839762</v>
          </cell>
          <cell r="AE87">
            <v>0</v>
          </cell>
          <cell r="BD87">
            <v>1810833</v>
          </cell>
        </row>
        <row r="88">
          <cell r="F88">
            <v>154804</v>
          </cell>
          <cell r="AE88">
            <v>0</v>
          </cell>
          <cell r="BD88">
            <v>154804</v>
          </cell>
        </row>
        <row r="89">
          <cell r="F89">
            <v>223547</v>
          </cell>
          <cell r="AE89">
            <v>0</v>
          </cell>
          <cell r="BD89">
            <v>203517</v>
          </cell>
        </row>
        <row r="90">
          <cell r="F90">
            <v>157399</v>
          </cell>
          <cell r="AE90">
            <v>0</v>
          </cell>
          <cell r="BD90">
            <v>157244</v>
          </cell>
        </row>
        <row r="91">
          <cell r="F91">
            <v>50111</v>
          </cell>
          <cell r="AE91">
            <v>0</v>
          </cell>
          <cell r="BD91">
            <v>50111</v>
          </cell>
        </row>
        <row r="92">
          <cell r="F92">
            <v>453962</v>
          </cell>
          <cell r="AE92">
            <v>0</v>
          </cell>
          <cell r="BD92">
            <v>393807</v>
          </cell>
        </row>
        <row r="94">
          <cell r="F94">
            <v>2924539</v>
          </cell>
          <cell r="AE94">
            <v>0</v>
          </cell>
          <cell r="BD94">
            <v>2924326</v>
          </cell>
        </row>
        <row r="95">
          <cell r="F95">
            <v>3760220</v>
          </cell>
          <cell r="AE95">
            <v>0</v>
          </cell>
          <cell r="BD95">
            <v>3636858</v>
          </cell>
        </row>
        <row r="97">
          <cell r="F97">
            <v>463189499</v>
          </cell>
          <cell r="AE97">
            <v>-547045</v>
          </cell>
          <cell r="BD97">
            <v>263381029</v>
          </cell>
        </row>
        <row r="98">
          <cell r="F98">
            <v>137758229</v>
          </cell>
          <cell r="AE98">
            <v>-547045</v>
          </cell>
          <cell r="BD98">
            <v>94836866</v>
          </cell>
        </row>
        <row r="100">
          <cell r="F100">
            <v>2178020</v>
          </cell>
          <cell r="AE100">
            <v>0</v>
          </cell>
          <cell r="BD100">
            <v>2178020</v>
          </cell>
        </row>
        <row r="101">
          <cell r="F101">
            <v>30969240</v>
          </cell>
          <cell r="AE101">
            <v>0</v>
          </cell>
          <cell r="BD101">
            <v>1686699</v>
          </cell>
        </row>
        <row r="102">
          <cell r="F102">
            <v>50000</v>
          </cell>
          <cell r="AE102">
            <v>0</v>
          </cell>
          <cell r="BD102">
            <v>28756</v>
          </cell>
        </row>
        <row r="103">
          <cell r="F103">
            <v>39759341</v>
          </cell>
          <cell r="AE103">
            <v>0</v>
          </cell>
          <cell r="BD103">
            <v>37876611</v>
          </cell>
        </row>
        <row r="104">
          <cell r="F104">
            <v>200000</v>
          </cell>
          <cell r="AE104">
            <v>0</v>
          </cell>
          <cell r="BD104">
            <v>0</v>
          </cell>
        </row>
        <row r="106">
          <cell r="F106">
            <v>5500000</v>
          </cell>
          <cell r="AE106">
            <v>10000000</v>
          </cell>
          <cell r="BD106">
            <v>7768114</v>
          </cell>
        </row>
        <row r="107">
          <cell r="F107">
            <v>89101603</v>
          </cell>
          <cell r="AE107">
            <v>0</v>
          </cell>
          <cell r="BD107">
            <v>16817262</v>
          </cell>
        </row>
        <row r="108">
          <cell r="F108">
            <v>15755000</v>
          </cell>
          <cell r="AE108">
            <v>0</v>
          </cell>
          <cell r="BD108">
            <v>14283790</v>
          </cell>
        </row>
        <row r="109">
          <cell r="F109">
            <v>141918066</v>
          </cell>
          <cell r="AE109">
            <v>-10000000</v>
          </cell>
          <cell r="BD109">
            <v>87904911</v>
          </cell>
        </row>
        <row r="112">
          <cell r="F112">
            <v>37870798</v>
          </cell>
          <cell r="AE112">
            <v>0</v>
          </cell>
          <cell r="BD112">
            <v>39965612</v>
          </cell>
        </row>
        <row r="113">
          <cell r="F113">
            <v>486885005</v>
          </cell>
          <cell r="AE113">
            <v>0</v>
          </cell>
          <cell r="BD113">
            <v>486885005</v>
          </cell>
        </row>
        <row r="114">
          <cell r="F114">
            <v>480</v>
          </cell>
          <cell r="AE114">
            <v>0</v>
          </cell>
          <cell r="BD114">
            <v>480</v>
          </cell>
        </row>
        <row r="115">
          <cell r="F115">
            <v>0</v>
          </cell>
          <cell r="AE115">
            <v>0</v>
          </cell>
          <cell r="BD115">
            <v>0</v>
          </cell>
        </row>
        <row r="117">
          <cell r="F117">
            <v>13090992</v>
          </cell>
          <cell r="AE117">
            <v>0</v>
          </cell>
          <cell r="BD117">
            <v>11798825</v>
          </cell>
        </row>
        <row r="118">
          <cell r="F118">
            <v>9023608</v>
          </cell>
          <cell r="AE118">
            <v>0</v>
          </cell>
          <cell r="BD118">
            <v>9023608</v>
          </cell>
        </row>
        <row r="119">
          <cell r="F119">
            <v>16765165</v>
          </cell>
          <cell r="AE119">
            <v>0</v>
          </cell>
          <cell r="BD119">
            <v>0</v>
          </cell>
        </row>
        <row r="120">
          <cell r="F120">
            <v>334877000</v>
          </cell>
          <cell r="AE120">
            <v>0</v>
          </cell>
          <cell r="BD120">
            <v>334877000</v>
          </cell>
        </row>
        <row r="121">
          <cell r="F121">
            <v>19500000</v>
          </cell>
          <cell r="AE121">
            <v>0</v>
          </cell>
          <cell r="BD121">
            <v>7176915</v>
          </cell>
        </row>
        <row r="127">
          <cell r="BD127">
            <v>17332532</v>
          </cell>
        </row>
        <row r="128">
          <cell r="BD128">
            <v>0</v>
          </cell>
        </row>
        <row r="129">
          <cell r="BD129">
            <v>0</v>
          </cell>
        </row>
        <row r="130">
          <cell r="BD130">
            <v>199488</v>
          </cell>
        </row>
        <row r="131">
          <cell r="BD131">
            <v>0</v>
          </cell>
        </row>
        <row r="132">
          <cell r="BD132">
            <v>0</v>
          </cell>
        </row>
        <row r="133">
          <cell r="BD133">
            <v>0</v>
          </cell>
        </row>
        <row r="135">
          <cell r="BD135">
            <v>1320375</v>
          </cell>
        </row>
        <row r="136">
          <cell r="BD136">
            <v>12000</v>
          </cell>
        </row>
        <row r="137">
          <cell r="BD137">
            <v>490742</v>
          </cell>
        </row>
        <row r="138">
          <cell r="BD138">
            <v>0</v>
          </cell>
        </row>
        <row r="139">
          <cell r="BD139">
            <v>0</v>
          </cell>
        </row>
        <row r="140">
          <cell r="BD140">
            <v>0</v>
          </cell>
        </row>
        <row r="141">
          <cell r="BD141">
            <v>0</v>
          </cell>
        </row>
        <row r="143">
          <cell r="BD143">
            <v>157645</v>
          </cell>
        </row>
        <row r="144">
          <cell r="BD144">
            <v>0</v>
          </cell>
        </row>
        <row r="146">
          <cell r="BD146">
            <v>1500</v>
          </cell>
        </row>
        <row r="147">
          <cell r="BD147">
            <v>0</v>
          </cell>
        </row>
        <row r="149">
          <cell r="BD149">
            <v>0</v>
          </cell>
        </row>
        <row r="150">
          <cell r="BD150">
            <v>0</v>
          </cell>
        </row>
        <row r="151">
          <cell r="BD151">
            <v>11807521</v>
          </cell>
        </row>
        <row r="153">
          <cell r="BD153">
            <v>3202573</v>
          </cell>
        </row>
        <row r="154">
          <cell r="BD154">
            <v>1000</v>
          </cell>
        </row>
        <row r="155">
          <cell r="BD155">
            <v>0</v>
          </cell>
        </row>
        <row r="156">
          <cell r="BD156">
            <v>0</v>
          </cell>
        </row>
        <row r="157">
          <cell r="BD157">
            <v>0</v>
          </cell>
        </row>
        <row r="158">
          <cell r="BD158">
            <v>0</v>
          </cell>
        </row>
        <row r="159">
          <cell r="BD159">
            <v>0</v>
          </cell>
        </row>
        <row r="160">
          <cell r="BD160">
            <v>102761</v>
          </cell>
        </row>
        <row r="161">
          <cell r="BD161">
            <v>0</v>
          </cell>
        </row>
        <row r="162">
          <cell r="BD162">
            <v>26927</v>
          </cell>
        </row>
        <row r="163">
          <cell r="BD163">
            <v>0</v>
          </cell>
        </row>
        <row r="164">
          <cell r="BD164">
            <v>0</v>
          </cell>
        </row>
        <row r="165">
          <cell r="BD165">
            <v>0</v>
          </cell>
        </row>
        <row r="166">
          <cell r="BD166">
            <v>0</v>
          </cell>
        </row>
        <row r="167">
          <cell r="BD167">
            <v>0</v>
          </cell>
        </row>
        <row r="168">
          <cell r="BD168">
            <v>0</v>
          </cell>
        </row>
        <row r="169">
          <cell r="BD169">
            <v>0</v>
          </cell>
        </row>
        <row r="172">
          <cell r="BD172">
            <v>0</v>
          </cell>
        </row>
        <row r="173">
          <cell r="BD173">
            <v>0</v>
          </cell>
        </row>
        <row r="174">
          <cell r="BD174">
            <v>0</v>
          </cell>
        </row>
        <row r="176">
          <cell r="BD176">
            <v>0</v>
          </cell>
        </row>
        <row r="177">
          <cell r="BD177">
            <v>0</v>
          </cell>
        </row>
        <row r="178">
          <cell r="BD178">
            <v>0</v>
          </cell>
        </row>
        <row r="179">
          <cell r="BD179">
            <v>0</v>
          </cell>
        </row>
        <row r="180">
          <cell r="BD180">
            <v>0</v>
          </cell>
        </row>
        <row r="181">
          <cell r="BD181">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7000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3000</v>
          </cell>
        </row>
        <row r="214">
          <cell r="BD214">
            <v>0</v>
          </cell>
        </row>
        <row r="216">
          <cell r="BD216">
            <v>26070619</v>
          </cell>
        </row>
        <row r="217">
          <cell r="BD217">
            <v>10487081</v>
          </cell>
        </row>
        <row r="219">
          <cell r="BD219">
            <v>0</v>
          </cell>
        </row>
        <row r="220">
          <cell r="BD220">
            <v>72241</v>
          </cell>
        </row>
        <row r="221">
          <cell r="BD221">
            <v>0</v>
          </cell>
        </row>
        <row r="222">
          <cell r="BD222">
            <v>446248</v>
          </cell>
        </row>
        <row r="225">
          <cell r="BD225">
            <v>624875</v>
          </cell>
        </row>
        <row r="226">
          <cell r="BD226">
            <v>0</v>
          </cell>
        </row>
        <row r="227">
          <cell r="BD227">
            <v>14440174</v>
          </cell>
        </row>
        <row r="228">
          <cell r="BD228">
            <v>0</v>
          </cell>
        </row>
        <row r="230">
          <cell r="BD230">
            <v>13951976</v>
          </cell>
        </row>
        <row r="233">
          <cell r="BD233">
            <v>0</v>
          </cell>
        </row>
        <row r="234">
          <cell r="BD234">
            <v>954916</v>
          </cell>
        </row>
        <row r="235">
          <cell r="BD235">
            <v>3844148</v>
          </cell>
        </row>
        <row r="236">
          <cell r="BD236">
            <v>745167</v>
          </cell>
        </row>
        <row r="237">
          <cell r="BD237">
            <v>2942313</v>
          </cell>
        </row>
        <row r="238">
          <cell r="BD238">
            <v>0</v>
          </cell>
        </row>
        <row r="239">
          <cell r="BD239">
            <v>0</v>
          </cell>
        </row>
        <row r="240">
          <cell r="BD240">
            <v>0</v>
          </cell>
        </row>
        <row r="241">
          <cell r="BD241">
            <v>0</v>
          </cell>
        </row>
        <row r="242">
          <cell r="BD242">
            <v>0</v>
          </cell>
        </row>
      </sheetData>
      <sheetData sheetId="11"/>
      <sheetData sheetId="12"/>
      <sheetData sheetId="13" refreshError="1"/>
      <sheetData sheetId="14"/>
      <sheetData sheetId="15" refreshError="1"/>
      <sheetData sheetId="16" refreshError="1"/>
      <sheetData sheetId="17" refreshError="1"/>
      <sheetData sheetId="18">
        <row r="3233">
          <cell r="F3233">
            <v>60247615906</v>
          </cell>
        </row>
      </sheetData>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R-BEGINNING OF THE YEAR"/>
      <sheetName val="SPFs Tracking"/>
      <sheetName val="2016Cont."/>
      <sheetName val="2016SPFs"/>
      <sheetName val="NDRRMF"/>
      <sheetName val="B"/>
      <sheetName val="NC-NNC"/>
      <sheetName val="FCR-FLR"/>
      <sheetName val="GAARD"/>
      <sheetName val="agency"/>
      <sheetName val="BYDEPT"/>
      <sheetName val="A"/>
      <sheetName val="A1"/>
      <sheetName val="A2"/>
      <sheetName val="A3"/>
      <sheetName val="A3 (2)"/>
      <sheetName val="SARO-SEPT."/>
      <sheetName val="WP"/>
      <sheetName val="WP-monthly"/>
      <sheetName val="WP-monthly-classificaton"/>
      <sheetName val="GAAO"/>
    </sheetNames>
    <sheetDataSet>
      <sheetData sheetId="0"/>
      <sheetData sheetId="1"/>
      <sheetData sheetId="2"/>
      <sheetData sheetId="3"/>
      <sheetData sheetId="4"/>
      <sheetData sheetId="5"/>
      <sheetData sheetId="6"/>
      <sheetData sheetId="7"/>
      <sheetData sheetId="8"/>
      <sheetData sheetId="9"/>
      <sheetData sheetId="10">
        <row r="1">
          <cell r="A1" t="str">
            <v>CY 2017 PROGRAM, ALLOTMENT RELEASES, BALANCE</v>
          </cell>
        </row>
        <row r="2">
          <cell r="A2" t="str">
            <v>JANUARY 1-OCTOBER 31, 2017</v>
          </cell>
        </row>
      </sheetData>
      <sheetData sheetId="11"/>
      <sheetData sheetId="12">
        <row r="126">
          <cell r="C126">
            <v>5000</v>
          </cell>
        </row>
      </sheetData>
      <sheetData sheetId="13">
        <row r="225">
          <cell r="H225">
            <v>309484</v>
          </cell>
        </row>
      </sheetData>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 val="ranking"/>
    </sheetNames>
    <sheetDataSet>
      <sheetData sheetId="0"/>
      <sheetData sheetId="1"/>
      <sheetData sheetId="2"/>
      <sheetData sheetId="3"/>
      <sheetData sheetId="4"/>
      <sheetData sheetId="5"/>
      <sheetData sheetId="6">
        <row r="1">
          <cell r="A1" t="str">
            <v>CY 2017 ALLOTMENT RELEASES</v>
          </cell>
        </row>
        <row r="3">
          <cell r="A3" t="str">
            <v>JANUARY 1-OCTOBER 31, 2017</v>
          </cell>
        </row>
      </sheetData>
      <sheetData sheetId="7">
        <row r="7">
          <cell r="E7">
            <v>14486509</v>
          </cell>
          <cell r="H7">
            <v>0</v>
          </cell>
          <cell r="L7">
            <v>0</v>
          </cell>
          <cell r="O7">
            <v>0</v>
          </cell>
          <cell r="R7">
            <v>0</v>
          </cell>
          <cell r="V7">
            <v>0</v>
          </cell>
          <cell r="AR7">
            <v>0</v>
          </cell>
        </row>
        <row r="8">
          <cell r="E8">
            <v>15784156</v>
          </cell>
          <cell r="H8">
            <v>0</v>
          </cell>
          <cell r="L8">
            <v>0</v>
          </cell>
          <cell r="O8">
            <v>0</v>
          </cell>
          <cell r="R8">
            <v>0</v>
          </cell>
          <cell r="S8">
            <v>24228</v>
          </cell>
          <cell r="V8">
            <v>34092</v>
          </cell>
          <cell r="AR8">
            <v>58320</v>
          </cell>
        </row>
        <row r="9">
          <cell r="E9">
            <v>428618</v>
          </cell>
          <cell r="H9">
            <v>0</v>
          </cell>
          <cell r="L9">
            <v>0</v>
          </cell>
          <cell r="O9">
            <v>0</v>
          </cell>
          <cell r="R9">
            <v>0</v>
          </cell>
          <cell r="S9">
            <v>16043</v>
          </cell>
          <cell r="V9">
            <v>1130</v>
          </cell>
          <cell r="AR9">
            <v>17173</v>
          </cell>
        </row>
        <row r="10">
          <cell r="E10">
            <v>9615163</v>
          </cell>
          <cell r="H10">
            <v>0</v>
          </cell>
          <cell r="L10">
            <v>0</v>
          </cell>
          <cell r="O10">
            <v>0</v>
          </cell>
          <cell r="R10">
            <v>0</v>
          </cell>
          <cell r="S10">
            <v>73682</v>
          </cell>
          <cell r="V10">
            <v>80208</v>
          </cell>
          <cell r="AR10">
            <v>153890</v>
          </cell>
        </row>
        <row r="11">
          <cell r="E11">
            <v>39161189</v>
          </cell>
          <cell r="H11">
            <v>0</v>
          </cell>
          <cell r="L11">
            <v>0</v>
          </cell>
          <cell r="O11">
            <v>0</v>
          </cell>
          <cell r="R11">
            <v>445</v>
          </cell>
          <cell r="S11">
            <v>85772</v>
          </cell>
          <cell r="V11">
            <v>118570</v>
          </cell>
          <cell r="AR11">
            <v>204787</v>
          </cell>
        </row>
        <row r="12">
          <cell r="E12">
            <v>1909205</v>
          </cell>
          <cell r="H12">
            <v>0</v>
          </cell>
          <cell r="L12">
            <v>0</v>
          </cell>
          <cell r="O12">
            <v>0</v>
          </cell>
          <cell r="R12">
            <v>0</v>
          </cell>
          <cell r="S12">
            <v>17357</v>
          </cell>
          <cell r="V12">
            <v>6308</v>
          </cell>
          <cell r="AR12">
            <v>23665</v>
          </cell>
        </row>
        <row r="14">
          <cell r="E14">
            <v>78085400</v>
          </cell>
          <cell r="H14">
            <v>0</v>
          </cell>
          <cell r="L14">
            <v>0</v>
          </cell>
          <cell r="O14">
            <v>0</v>
          </cell>
          <cell r="R14">
            <v>0</v>
          </cell>
          <cell r="V14">
            <v>10556</v>
          </cell>
          <cell r="AR14">
            <v>10556</v>
          </cell>
        </row>
        <row r="15">
          <cell r="E15">
            <v>318422465</v>
          </cell>
          <cell r="H15">
            <v>0</v>
          </cell>
          <cell r="L15">
            <v>0</v>
          </cell>
          <cell r="O15">
            <v>0</v>
          </cell>
          <cell r="R15">
            <v>0</v>
          </cell>
          <cell r="S15">
            <v>1744601</v>
          </cell>
          <cell r="V15">
            <v>1304664</v>
          </cell>
          <cell r="AR15">
            <v>3049265</v>
          </cell>
        </row>
        <row r="16">
          <cell r="E16">
            <v>53518828</v>
          </cell>
          <cell r="H16">
            <v>0</v>
          </cell>
          <cell r="L16">
            <v>0</v>
          </cell>
          <cell r="O16">
            <v>82682</v>
          </cell>
          <cell r="R16">
            <v>0</v>
          </cell>
          <cell r="S16">
            <v>1193347</v>
          </cell>
          <cell r="V16">
            <v>457352</v>
          </cell>
          <cell r="AR16">
            <v>1733381</v>
          </cell>
        </row>
        <row r="17">
          <cell r="E17">
            <v>1094535</v>
          </cell>
          <cell r="H17">
            <v>0</v>
          </cell>
          <cell r="L17">
            <v>0</v>
          </cell>
          <cell r="O17">
            <v>0</v>
          </cell>
          <cell r="R17">
            <v>0</v>
          </cell>
          <cell r="S17">
            <v>12619</v>
          </cell>
          <cell r="V17">
            <v>9596</v>
          </cell>
          <cell r="AR17">
            <v>22215</v>
          </cell>
        </row>
        <row r="18">
          <cell r="E18">
            <v>26600137</v>
          </cell>
          <cell r="H18">
            <v>0</v>
          </cell>
          <cell r="L18">
            <v>0</v>
          </cell>
          <cell r="O18">
            <v>0</v>
          </cell>
          <cell r="R18">
            <v>0</v>
          </cell>
          <cell r="S18">
            <v>9830</v>
          </cell>
          <cell r="V18">
            <v>144596</v>
          </cell>
          <cell r="AR18">
            <v>154426</v>
          </cell>
        </row>
        <row r="19">
          <cell r="E19">
            <v>21006630</v>
          </cell>
          <cell r="H19">
            <v>0</v>
          </cell>
          <cell r="L19">
            <v>0</v>
          </cell>
          <cell r="O19">
            <v>1000000</v>
          </cell>
          <cell r="R19">
            <v>0</v>
          </cell>
          <cell r="S19">
            <v>11511</v>
          </cell>
          <cell r="V19">
            <v>125911</v>
          </cell>
          <cell r="AR19">
            <v>1137422</v>
          </cell>
        </row>
        <row r="20">
          <cell r="E20">
            <v>16593050</v>
          </cell>
          <cell r="H20">
            <v>0</v>
          </cell>
          <cell r="L20">
            <v>0</v>
          </cell>
          <cell r="O20">
            <v>0</v>
          </cell>
          <cell r="R20">
            <v>20601</v>
          </cell>
          <cell r="V20">
            <v>90509</v>
          </cell>
          <cell r="AR20">
            <v>111110</v>
          </cell>
        </row>
        <row r="22">
          <cell r="E22">
            <v>55489489</v>
          </cell>
          <cell r="H22">
            <v>0</v>
          </cell>
          <cell r="L22">
            <v>0</v>
          </cell>
          <cell r="O22">
            <v>500000</v>
          </cell>
          <cell r="R22">
            <v>167516</v>
          </cell>
          <cell r="S22">
            <v>19744</v>
          </cell>
          <cell r="V22">
            <v>146032</v>
          </cell>
          <cell r="AR22">
            <v>833292</v>
          </cell>
        </row>
        <row r="23">
          <cell r="E23">
            <v>38108880</v>
          </cell>
          <cell r="H23">
            <v>0</v>
          </cell>
          <cell r="L23">
            <v>0</v>
          </cell>
          <cell r="O23">
            <v>0</v>
          </cell>
          <cell r="R23">
            <v>0</v>
          </cell>
          <cell r="S23">
            <v>1261846</v>
          </cell>
          <cell r="V23">
            <v>178192</v>
          </cell>
          <cell r="AR23">
            <v>1440038</v>
          </cell>
        </row>
        <row r="24">
          <cell r="E24">
            <v>3514617</v>
          </cell>
          <cell r="S24">
            <v>49938</v>
          </cell>
          <cell r="V24">
            <v>2984</v>
          </cell>
          <cell r="AR24">
            <v>52922</v>
          </cell>
        </row>
        <row r="25">
          <cell r="E25">
            <v>136100594</v>
          </cell>
          <cell r="H25">
            <v>0</v>
          </cell>
          <cell r="L25">
            <v>28756</v>
          </cell>
          <cell r="O25">
            <v>0</v>
          </cell>
          <cell r="R25">
            <v>2636072</v>
          </cell>
          <cell r="S25">
            <v>7907258</v>
          </cell>
          <cell r="V25">
            <v>31954874</v>
          </cell>
          <cell r="AR25">
            <v>42526960</v>
          </cell>
        </row>
        <row r="26">
          <cell r="E26">
            <v>15336412</v>
          </cell>
          <cell r="H26">
            <v>0</v>
          </cell>
          <cell r="L26">
            <v>0</v>
          </cell>
          <cell r="O26">
            <v>0</v>
          </cell>
          <cell r="R26">
            <v>580680</v>
          </cell>
          <cell r="S26">
            <v>220265</v>
          </cell>
          <cell r="V26">
            <v>1300262</v>
          </cell>
          <cell r="AR26">
            <v>2101207</v>
          </cell>
        </row>
        <row r="28">
          <cell r="E28">
            <v>11217985</v>
          </cell>
          <cell r="H28">
            <v>0</v>
          </cell>
          <cell r="L28">
            <v>0</v>
          </cell>
          <cell r="O28">
            <v>0</v>
          </cell>
          <cell r="R28">
            <v>0</v>
          </cell>
          <cell r="S28">
            <v>383300</v>
          </cell>
          <cell r="V28">
            <v>194620</v>
          </cell>
          <cell r="AR28">
            <v>577920</v>
          </cell>
        </row>
        <row r="29">
          <cell r="E29">
            <v>0</v>
          </cell>
          <cell r="H29">
            <v>0</v>
          </cell>
          <cell r="L29">
            <v>0</v>
          </cell>
          <cell r="O29">
            <v>0</v>
          </cell>
          <cell r="R29">
            <v>0</v>
          </cell>
          <cell r="V29">
            <v>0</v>
          </cell>
          <cell r="AR29">
            <v>0</v>
          </cell>
        </row>
        <row r="30">
          <cell r="E30">
            <v>114946732</v>
          </cell>
          <cell r="H30">
            <v>0</v>
          </cell>
          <cell r="L30">
            <v>0</v>
          </cell>
          <cell r="O30">
            <v>1250000</v>
          </cell>
          <cell r="R30">
            <v>3560963</v>
          </cell>
          <cell r="S30">
            <v>3125815</v>
          </cell>
          <cell r="V30">
            <v>49472699</v>
          </cell>
          <cell r="AR30">
            <v>57409477</v>
          </cell>
        </row>
        <row r="32">
          <cell r="E32">
            <v>323220742</v>
          </cell>
          <cell r="H32">
            <v>0</v>
          </cell>
          <cell r="L32">
            <v>0</v>
          </cell>
          <cell r="O32">
            <v>6719564</v>
          </cell>
          <cell r="R32">
            <v>370000</v>
          </cell>
          <cell r="S32">
            <v>1670</v>
          </cell>
          <cell r="V32">
            <v>14631</v>
          </cell>
          <cell r="AR32">
            <v>7105865</v>
          </cell>
        </row>
        <row r="33">
          <cell r="E33">
            <v>165938067</v>
          </cell>
          <cell r="H33">
            <v>0</v>
          </cell>
          <cell r="L33">
            <v>0</v>
          </cell>
          <cell r="O33">
            <v>0</v>
          </cell>
          <cell r="R33">
            <v>0</v>
          </cell>
          <cell r="S33">
            <v>147072</v>
          </cell>
          <cell r="V33">
            <v>118107</v>
          </cell>
          <cell r="AR33">
            <v>265179</v>
          </cell>
        </row>
        <row r="34">
          <cell r="E34">
            <v>20555158</v>
          </cell>
          <cell r="H34">
            <v>0</v>
          </cell>
          <cell r="L34">
            <v>0</v>
          </cell>
          <cell r="O34">
            <v>0</v>
          </cell>
          <cell r="R34">
            <v>0</v>
          </cell>
          <cell r="S34">
            <v>73124</v>
          </cell>
          <cell r="V34">
            <v>37428</v>
          </cell>
          <cell r="AR34">
            <v>110552</v>
          </cell>
        </row>
        <row r="35">
          <cell r="E35">
            <v>126778672</v>
          </cell>
          <cell r="H35">
            <v>0</v>
          </cell>
          <cell r="L35">
            <v>0</v>
          </cell>
          <cell r="O35">
            <v>4031544</v>
          </cell>
          <cell r="R35">
            <v>0</v>
          </cell>
          <cell r="V35">
            <v>13581</v>
          </cell>
          <cell r="AR35">
            <v>4045125</v>
          </cell>
        </row>
        <row r="36">
          <cell r="E36">
            <v>3270441</v>
          </cell>
          <cell r="H36">
            <v>0</v>
          </cell>
          <cell r="L36">
            <v>0</v>
          </cell>
          <cell r="O36">
            <v>0</v>
          </cell>
          <cell r="R36">
            <v>0</v>
          </cell>
          <cell r="S36">
            <v>9809</v>
          </cell>
          <cell r="V36">
            <v>10020</v>
          </cell>
          <cell r="AR36">
            <v>19829</v>
          </cell>
        </row>
        <row r="37">
          <cell r="E37">
            <v>4842222</v>
          </cell>
          <cell r="H37">
            <v>0</v>
          </cell>
          <cell r="L37">
            <v>0</v>
          </cell>
          <cell r="O37">
            <v>0</v>
          </cell>
          <cell r="R37">
            <v>0</v>
          </cell>
          <cell r="S37">
            <v>40791</v>
          </cell>
          <cell r="V37">
            <v>29992</v>
          </cell>
          <cell r="AR37">
            <v>70783</v>
          </cell>
        </row>
        <row r="38">
          <cell r="E38">
            <v>52098362</v>
          </cell>
          <cell r="H38">
            <v>0</v>
          </cell>
          <cell r="L38">
            <v>0</v>
          </cell>
          <cell r="O38">
            <v>0</v>
          </cell>
          <cell r="R38">
            <v>225866</v>
          </cell>
          <cell r="S38">
            <v>9973</v>
          </cell>
          <cell r="V38">
            <v>899304</v>
          </cell>
          <cell r="AR38">
            <v>1135143</v>
          </cell>
        </row>
        <row r="39">
          <cell r="E39">
            <v>5093451</v>
          </cell>
          <cell r="H39">
            <v>0</v>
          </cell>
          <cell r="L39">
            <v>0</v>
          </cell>
          <cell r="O39">
            <v>0</v>
          </cell>
          <cell r="R39">
            <v>0</v>
          </cell>
          <cell r="S39">
            <v>963</v>
          </cell>
          <cell r="V39">
            <v>32423</v>
          </cell>
          <cell r="AR39">
            <v>33386</v>
          </cell>
        </row>
        <row r="40">
          <cell r="E40">
            <v>2625671</v>
          </cell>
          <cell r="H40">
            <v>0</v>
          </cell>
          <cell r="L40">
            <v>0</v>
          </cell>
          <cell r="O40">
            <v>0</v>
          </cell>
          <cell r="R40">
            <v>11737</v>
          </cell>
          <cell r="S40">
            <v>9359</v>
          </cell>
          <cell r="V40">
            <v>18096</v>
          </cell>
          <cell r="AR40">
            <v>39192</v>
          </cell>
        </row>
        <row r="41">
          <cell r="E41">
            <v>32384962</v>
          </cell>
          <cell r="H41">
            <v>0</v>
          </cell>
          <cell r="L41">
            <v>0</v>
          </cell>
          <cell r="O41">
            <v>0</v>
          </cell>
          <cell r="R41">
            <v>100000</v>
          </cell>
          <cell r="S41">
            <v>2511</v>
          </cell>
          <cell r="V41">
            <v>216800</v>
          </cell>
          <cell r="AR41">
            <v>319311</v>
          </cell>
        </row>
        <row r="42">
          <cell r="E42">
            <v>3335</v>
          </cell>
          <cell r="H42">
            <v>0</v>
          </cell>
          <cell r="L42">
            <v>0</v>
          </cell>
          <cell r="O42">
            <v>0</v>
          </cell>
          <cell r="R42">
            <v>0</v>
          </cell>
          <cell r="V42">
            <v>0</v>
          </cell>
          <cell r="AR42">
            <v>0</v>
          </cell>
        </row>
        <row r="43">
          <cell r="E43">
            <v>31202357</v>
          </cell>
          <cell r="H43">
            <v>0</v>
          </cell>
          <cell r="L43">
            <v>0</v>
          </cell>
          <cell r="O43">
            <v>0</v>
          </cell>
          <cell r="R43">
            <v>0</v>
          </cell>
          <cell r="V43">
            <v>289213</v>
          </cell>
          <cell r="AR43">
            <v>289213</v>
          </cell>
        </row>
        <row r="44">
          <cell r="E44">
            <v>1337435</v>
          </cell>
          <cell r="H44">
            <v>0</v>
          </cell>
          <cell r="L44">
            <v>0</v>
          </cell>
          <cell r="O44">
            <v>0</v>
          </cell>
          <cell r="R44">
            <v>0</v>
          </cell>
          <cell r="S44">
            <v>25047</v>
          </cell>
          <cell r="V44">
            <v>22149</v>
          </cell>
          <cell r="AR44">
            <v>47196</v>
          </cell>
        </row>
        <row r="45">
          <cell r="E45">
            <v>9928563</v>
          </cell>
          <cell r="H45">
            <v>0</v>
          </cell>
          <cell r="L45">
            <v>0</v>
          </cell>
          <cell r="O45">
            <v>0</v>
          </cell>
          <cell r="R45">
            <v>0</v>
          </cell>
          <cell r="S45">
            <v>183483</v>
          </cell>
          <cell r="V45">
            <v>155128</v>
          </cell>
          <cell r="AR45">
            <v>338611</v>
          </cell>
        </row>
        <row r="46">
          <cell r="E46">
            <v>3117137</v>
          </cell>
          <cell r="H46">
            <v>0</v>
          </cell>
          <cell r="L46">
            <v>0</v>
          </cell>
          <cell r="O46">
            <v>0</v>
          </cell>
          <cell r="R46">
            <v>0</v>
          </cell>
          <cell r="V46">
            <v>81313</v>
          </cell>
          <cell r="AR46">
            <v>81313</v>
          </cell>
        </row>
        <row r="47">
          <cell r="E47">
            <v>2218333</v>
          </cell>
          <cell r="H47">
            <v>0</v>
          </cell>
          <cell r="L47">
            <v>0</v>
          </cell>
          <cell r="O47">
            <v>0</v>
          </cell>
          <cell r="R47">
            <v>0</v>
          </cell>
          <cell r="V47">
            <v>10833</v>
          </cell>
          <cell r="AR47">
            <v>10833</v>
          </cell>
        </row>
        <row r="48">
          <cell r="E48">
            <v>682008</v>
          </cell>
          <cell r="H48">
            <v>0</v>
          </cell>
          <cell r="L48">
            <v>0</v>
          </cell>
          <cell r="O48">
            <v>0</v>
          </cell>
          <cell r="R48">
            <v>0</v>
          </cell>
          <cell r="V48">
            <v>3551</v>
          </cell>
          <cell r="AR48">
            <v>3551</v>
          </cell>
        </row>
        <row r="51">
          <cell r="E51">
            <v>29410</v>
          </cell>
          <cell r="H51">
            <v>0</v>
          </cell>
          <cell r="L51">
            <v>0</v>
          </cell>
          <cell r="O51">
            <v>0</v>
          </cell>
          <cell r="R51">
            <v>0</v>
          </cell>
          <cell r="V51">
            <v>0</v>
          </cell>
          <cell r="AR51">
            <v>0</v>
          </cell>
        </row>
        <row r="52">
          <cell r="E52">
            <v>62889</v>
          </cell>
          <cell r="O52">
            <v>0</v>
          </cell>
          <cell r="V52">
            <v>1205</v>
          </cell>
          <cell r="AR52">
            <v>1205</v>
          </cell>
        </row>
        <row r="53">
          <cell r="E53">
            <v>84167</v>
          </cell>
          <cell r="H53">
            <v>0</v>
          </cell>
          <cell r="L53">
            <v>0</v>
          </cell>
          <cell r="O53">
            <v>0</v>
          </cell>
          <cell r="R53">
            <v>0</v>
          </cell>
          <cell r="V53">
            <v>1282</v>
          </cell>
          <cell r="AR53">
            <v>1282</v>
          </cell>
        </row>
        <row r="55">
          <cell r="E55">
            <v>18415688</v>
          </cell>
          <cell r="H55">
            <v>0</v>
          </cell>
          <cell r="L55">
            <v>0</v>
          </cell>
          <cell r="O55">
            <v>0</v>
          </cell>
          <cell r="R55">
            <v>0</v>
          </cell>
          <cell r="V55">
            <v>3542</v>
          </cell>
          <cell r="AR55">
            <v>3542</v>
          </cell>
        </row>
        <row r="56">
          <cell r="E56">
            <v>289065</v>
          </cell>
          <cell r="H56">
            <v>0</v>
          </cell>
          <cell r="L56">
            <v>0</v>
          </cell>
          <cell r="O56">
            <v>0</v>
          </cell>
          <cell r="R56">
            <v>0</v>
          </cell>
          <cell r="S56">
            <v>2842</v>
          </cell>
          <cell r="V56">
            <v>9286</v>
          </cell>
          <cell r="AR56">
            <v>12128</v>
          </cell>
        </row>
        <row r="57">
          <cell r="E57">
            <v>68601</v>
          </cell>
          <cell r="H57">
            <v>0</v>
          </cell>
          <cell r="L57">
            <v>0</v>
          </cell>
          <cell r="O57">
            <v>0</v>
          </cell>
          <cell r="R57">
            <v>0</v>
          </cell>
          <cell r="V57">
            <v>0</v>
          </cell>
          <cell r="AR57">
            <v>0</v>
          </cell>
        </row>
        <row r="58">
          <cell r="E58">
            <v>404749</v>
          </cell>
          <cell r="S58">
            <v>9268</v>
          </cell>
          <cell r="V58">
            <v>22041</v>
          </cell>
          <cell r="AR58">
            <v>31309</v>
          </cell>
        </row>
        <row r="59">
          <cell r="E59">
            <v>125072</v>
          </cell>
          <cell r="H59">
            <v>0</v>
          </cell>
          <cell r="L59">
            <v>0</v>
          </cell>
          <cell r="O59">
            <v>0</v>
          </cell>
          <cell r="R59">
            <v>0</v>
          </cell>
          <cell r="S59">
            <v>1436</v>
          </cell>
          <cell r="V59">
            <v>1381</v>
          </cell>
          <cell r="AR59">
            <v>2817</v>
          </cell>
        </row>
        <row r="60">
          <cell r="E60">
            <v>411590</v>
          </cell>
          <cell r="H60">
            <v>0</v>
          </cell>
          <cell r="L60">
            <v>0</v>
          </cell>
          <cell r="O60">
            <v>0</v>
          </cell>
          <cell r="R60">
            <v>0</v>
          </cell>
          <cell r="S60">
            <v>17580</v>
          </cell>
          <cell r="V60">
            <v>34581</v>
          </cell>
          <cell r="AR60">
            <v>52161</v>
          </cell>
        </row>
        <row r="61">
          <cell r="E61">
            <v>92021</v>
          </cell>
          <cell r="V61">
            <v>776</v>
          </cell>
          <cell r="AR61">
            <v>776</v>
          </cell>
        </row>
        <row r="62">
          <cell r="E62">
            <v>108055</v>
          </cell>
          <cell r="H62">
            <v>0</v>
          </cell>
          <cell r="L62">
            <v>0</v>
          </cell>
          <cell r="O62">
            <v>0</v>
          </cell>
          <cell r="R62">
            <v>0</v>
          </cell>
          <cell r="V62">
            <v>2278</v>
          </cell>
          <cell r="AR62">
            <v>2278</v>
          </cell>
        </row>
        <row r="63">
          <cell r="E63">
            <v>93901</v>
          </cell>
          <cell r="H63">
            <v>0</v>
          </cell>
          <cell r="L63">
            <v>0</v>
          </cell>
          <cell r="O63">
            <v>0</v>
          </cell>
          <cell r="R63">
            <v>0</v>
          </cell>
          <cell r="V63">
            <v>6525</v>
          </cell>
          <cell r="AR63">
            <v>6525</v>
          </cell>
        </row>
        <row r="64">
          <cell r="E64">
            <v>126959</v>
          </cell>
          <cell r="V64">
            <v>2031</v>
          </cell>
          <cell r="AR64">
            <v>2031</v>
          </cell>
        </row>
        <row r="65">
          <cell r="E65">
            <v>233573</v>
          </cell>
          <cell r="H65">
            <v>0</v>
          </cell>
          <cell r="L65">
            <v>0</v>
          </cell>
          <cell r="O65">
            <v>0</v>
          </cell>
          <cell r="R65">
            <v>0</v>
          </cell>
          <cell r="V65">
            <v>7350</v>
          </cell>
          <cell r="AR65">
            <v>7350</v>
          </cell>
        </row>
        <row r="66">
          <cell r="E66">
            <v>134063</v>
          </cell>
          <cell r="H66">
            <v>0</v>
          </cell>
          <cell r="L66">
            <v>0</v>
          </cell>
          <cell r="O66">
            <v>0</v>
          </cell>
          <cell r="R66">
            <v>0</v>
          </cell>
          <cell r="V66">
            <v>1081</v>
          </cell>
          <cell r="AR66">
            <v>1081</v>
          </cell>
        </row>
        <row r="67">
          <cell r="E67">
            <v>170411</v>
          </cell>
          <cell r="AR67">
            <v>0</v>
          </cell>
        </row>
        <row r="68">
          <cell r="E68">
            <v>27684</v>
          </cell>
          <cell r="H68">
            <v>0</v>
          </cell>
          <cell r="L68">
            <v>0</v>
          </cell>
          <cell r="O68">
            <v>0</v>
          </cell>
          <cell r="R68">
            <v>0</v>
          </cell>
          <cell r="V68">
            <v>940</v>
          </cell>
          <cell r="AR68">
            <v>940</v>
          </cell>
        </row>
        <row r="69">
          <cell r="E69">
            <v>188225</v>
          </cell>
          <cell r="H69">
            <v>0</v>
          </cell>
          <cell r="L69">
            <v>0</v>
          </cell>
          <cell r="O69">
            <v>0</v>
          </cell>
          <cell r="R69">
            <v>52626</v>
          </cell>
          <cell r="V69">
            <v>0</v>
          </cell>
          <cell r="AR69">
            <v>52626</v>
          </cell>
        </row>
        <row r="71">
          <cell r="E71">
            <v>187626</v>
          </cell>
          <cell r="H71">
            <v>0</v>
          </cell>
          <cell r="L71">
            <v>0</v>
          </cell>
          <cell r="O71">
            <v>0</v>
          </cell>
          <cell r="R71">
            <v>0</v>
          </cell>
          <cell r="S71">
            <v>870</v>
          </cell>
          <cell r="V71">
            <v>562</v>
          </cell>
          <cell r="AR71">
            <v>1432</v>
          </cell>
        </row>
        <row r="72">
          <cell r="E72">
            <v>684788</v>
          </cell>
          <cell r="H72">
            <v>0</v>
          </cell>
          <cell r="L72">
            <v>0</v>
          </cell>
          <cell r="O72">
            <v>0</v>
          </cell>
          <cell r="R72">
            <v>0</v>
          </cell>
          <cell r="S72">
            <v>1756</v>
          </cell>
          <cell r="V72">
            <v>116</v>
          </cell>
          <cell r="AR72">
            <v>1872</v>
          </cell>
        </row>
        <row r="73">
          <cell r="E73">
            <v>191466</v>
          </cell>
          <cell r="H73">
            <v>0</v>
          </cell>
          <cell r="L73">
            <v>0</v>
          </cell>
          <cell r="O73">
            <v>0</v>
          </cell>
          <cell r="R73">
            <v>0</v>
          </cell>
          <cell r="V73">
            <v>2208</v>
          </cell>
          <cell r="AR73">
            <v>2208</v>
          </cell>
        </row>
        <row r="74">
          <cell r="E74">
            <v>126118</v>
          </cell>
          <cell r="H74">
            <v>0</v>
          </cell>
          <cell r="L74">
            <v>0</v>
          </cell>
          <cell r="O74">
            <v>0</v>
          </cell>
          <cell r="R74">
            <v>0</v>
          </cell>
          <cell r="S74">
            <v>1490</v>
          </cell>
          <cell r="V74">
            <v>679</v>
          </cell>
          <cell r="AR74">
            <v>2169</v>
          </cell>
        </row>
        <row r="75">
          <cell r="E75">
            <v>1123272</v>
          </cell>
          <cell r="O75">
            <v>0</v>
          </cell>
          <cell r="R75">
            <v>0</v>
          </cell>
          <cell r="S75">
            <v>0</v>
          </cell>
          <cell r="V75">
            <v>27097</v>
          </cell>
          <cell r="AR75">
            <v>27097</v>
          </cell>
        </row>
        <row r="76">
          <cell r="E76">
            <v>551832</v>
          </cell>
          <cell r="H76">
            <v>0</v>
          </cell>
          <cell r="L76">
            <v>0</v>
          </cell>
          <cell r="O76">
            <v>0</v>
          </cell>
          <cell r="R76">
            <v>0</v>
          </cell>
          <cell r="V76">
            <v>50026</v>
          </cell>
          <cell r="AR76">
            <v>50026</v>
          </cell>
        </row>
        <row r="77">
          <cell r="E77">
            <v>791923</v>
          </cell>
          <cell r="H77">
            <v>0</v>
          </cell>
          <cell r="L77">
            <v>0</v>
          </cell>
          <cell r="O77">
            <v>0</v>
          </cell>
          <cell r="R77">
            <v>0</v>
          </cell>
          <cell r="V77">
            <v>7139</v>
          </cell>
          <cell r="AR77">
            <v>7139</v>
          </cell>
        </row>
        <row r="78">
          <cell r="E78">
            <v>149456</v>
          </cell>
          <cell r="H78">
            <v>0</v>
          </cell>
          <cell r="L78">
            <v>0</v>
          </cell>
          <cell r="O78">
            <v>0</v>
          </cell>
          <cell r="R78">
            <v>0</v>
          </cell>
          <cell r="S78">
            <v>1700</v>
          </cell>
          <cell r="V78">
            <v>0</v>
          </cell>
          <cell r="AR78">
            <v>1700</v>
          </cell>
        </row>
        <row r="79">
          <cell r="E79">
            <v>142501</v>
          </cell>
          <cell r="H79">
            <v>0</v>
          </cell>
          <cell r="O79">
            <v>0</v>
          </cell>
          <cell r="R79">
            <v>0</v>
          </cell>
          <cell r="S79">
            <v>1472</v>
          </cell>
          <cell r="V79">
            <v>1638</v>
          </cell>
          <cell r="AR79">
            <v>3110</v>
          </cell>
        </row>
        <row r="80">
          <cell r="E80">
            <v>8062519</v>
          </cell>
          <cell r="H80">
            <v>0</v>
          </cell>
          <cell r="L80">
            <v>0</v>
          </cell>
          <cell r="O80">
            <v>0</v>
          </cell>
          <cell r="R80">
            <v>0</v>
          </cell>
          <cell r="V80">
            <v>1465</v>
          </cell>
          <cell r="AR80">
            <v>1465</v>
          </cell>
        </row>
        <row r="81">
          <cell r="E81">
            <v>46388</v>
          </cell>
          <cell r="H81">
            <v>0</v>
          </cell>
          <cell r="O81">
            <v>0</v>
          </cell>
          <cell r="R81">
            <v>0</v>
          </cell>
          <cell r="S81">
            <v>3881</v>
          </cell>
          <cell r="V81">
            <v>364</v>
          </cell>
          <cell r="AR81">
            <v>4245</v>
          </cell>
        </row>
        <row r="82">
          <cell r="E82">
            <v>207651</v>
          </cell>
          <cell r="H82">
            <v>0</v>
          </cell>
          <cell r="L82">
            <v>0</v>
          </cell>
          <cell r="O82">
            <v>0</v>
          </cell>
          <cell r="R82">
            <v>0</v>
          </cell>
          <cell r="S82">
            <v>355</v>
          </cell>
          <cell r="V82">
            <v>498</v>
          </cell>
          <cell r="AR82">
            <v>853</v>
          </cell>
        </row>
        <row r="83">
          <cell r="E83">
            <v>81899</v>
          </cell>
          <cell r="H83">
            <v>0</v>
          </cell>
          <cell r="L83">
            <v>0</v>
          </cell>
          <cell r="O83">
            <v>0</v>
          </cell>
          <cell r="R83">
            <v>0</v>
          </cell>
          <cell r="V83">
            <v>100</v>
          </cell>
          <cell r="AR83">
            <v>100</v>
          </cell>
        </row>
        <row r="84">
          <cell r="E84">
            <v>358671</v>
          </cell>
          <cell r="H84">
            <v>0</v>
          </cell>
          <cell r="L84">
            <v>0</v>
          </cell>
          <cell r="O84">
            <v>0</v>
          </cell>
          <cell r="R84">
            <v>0</v>
          </cell>
          <cell r="V84">
            <v>4929</v>
          </cell>
          <cell r="AR84">
            <v>4929</v>
          </cell>
        </row>
        <row r="85">
          <cell r="E85">
            <v>1810833</v>
          </cell>
          <cell r="H85">
            <v>0</v>
          </cell>
          <cell r="O85">
            <v>0</v>
          </cell>
          <cell r="R85">
            <v>2655</v>
          </cell>
          <cell r="S85">
            <v>31975</v>
          </cell>
          <cell r="V85">
            <v>30032</v>
          </cell>
          <cell r="AR85">
            <v>64662</v>
          </cell>
        </row>
        <row r="86">
          <cell r="E86">
            <v>154804</v>
          </cell>
          <cell r="H86">
            <v>0</v>
          </cell>
          <cell r="L86">
            <v>0</v>
          </cell>
          <cell r="O86">
            <v>0</v>
          </cell>
          <cell r="R86">
            <v>0</v>
          </cell>
          <cell r="V86">
            <v>785</v>
          </cell>
          <cell r="AR86">
            <v>785</v>
          </cell>
        </row>
        <row r="87">
          <cell r="E87">
            <v>203517</v>
          </cell>
          <cell r="H87">
            <v>0</v>
          </cell>
          <cell r="L87">
            <v>0</v>
          </cell>
          <cell r="O87">
            <v>0</v>
          </cell>
          <cell r="R87">
            <v>0</v>
          </cell>
          <cell r="S87">
            <v>3529</v>
          </cell>
          <cell r="V87">
            <v>776</v>
          </cell>
          <cell r="AR87">
            <v>4305</v>
          </cell>
        </row>
        <row r="88">
          <cell r="E88">
            <v>157244</v>
          </cell>
          <cell r="H88">
            <v>0</v>
          </cell>
          <cell r="O88">
            <v>0</v>
          </cell>
          <cell r="R88">
            <v>0</v>
          </cell>
          <cell r="V88">
            <v>3387</v>
          </cell>
          <cell r="AR88">
            <v>3387</v>
          </cell>
        </row>
        <row r="89">
          <cell r="E89">
            <v>50111</v>
          </cell>
          <cell r="H89">
            <v>0</v>
          </cell>
          <cell r="L89">
            <v>0</v>
          </cell>
          <cell r="O89">
            <v>0</v>
          </cell>
          <cell r="R89">
            <v>18953</v>
          </cell>
          <cell r="V89">
            <v>647</v>
          </cell>
          <cell r="AR89">
            <v>19600</v>
          </cell>
        </row>
        <row r="90">
          <cell r="E90">
            <v>393807</v>
          </cell>
          <cell r="H90">
            <v>0</v>
          </cell>
          <cell r="L90">
            <v>0</v>
          </cell>
          <cell r="O90">
            <v>0</v>
          </cell>
          <cell r="R90">
            <v>0</v>
          </cell>
          <cell r="S90">
            <v>6257</v>
          </cell>
          <cell r="V90">
            <v>1018</v>
          </cell>
          <cell r="AR90">
            <v>7275</v>
          </cell>
        </row>
        <row r="92">
          <cell r="E92">
            <v>2924326</v>
          </cell>
          <cell r="R92">
            <v>20000</v>
          </cell>
          <cell r="V92">
            <v>6234</v>
          </cell>
          <cell r="AR92">
            <v>26234</v>
          </cell>
        </row>
        <row r="93">
          <cell r="E93">
            <v>3636858</v>
          </cell>
          <cell r="S93">
            <v>56139</v>
          </cell>
          <cell r="V93">
            <v>52530</v>
          </cell>
          <cell r="AR93">
            <v>108669</v>
          </cell>
        </row>
        <row r="95">
          <cell r="H95">
            <v>94836866</v>
          </cell>
          <cell r="L95">
            <v>0</v>
          </cell>
          <cell r="O95">
            <v>700000</v>
          </cell>
          <cell r="R95">
            <v>0</v>
          </cell>
          <cell r="V95">
            <v>0</v>
          </cell>
          <cell r="AR95">
            <v>95536866</v>
          </cell>
        </row>
        <row r="97">
          <cell r="E97">
            <v>0</v>
          </cell>
          <cell r="H97">
            <v>0</v>
          </cell>
          <cell r="L97">
            <v>39563310</v>
          </cell>
          <cell r="O97">
            <v>0</v>
          </cell>
          <cell r="R97">
            <v>0</v>
          </cell>
          <cell r="V97">
            <v>19872</v>
          </cell>
          <cell r="AR97">
            <v>39583182</v>
          </cell>
        </row>
        <row r="98">
          <cell r="H98">
            <v>0</v>
          </cell>
          <cell r="L98">
            <v>0</v>
          </cell>
          <cell r="O98">
            <v>0</v>
          </cell>
          <cell r="R98">
            <v>0</v>
          </cell>
          <cell r="V98">
            <v>12331</v>
          </cell>
          <cell r="AR98">
            <v>12331</v>
          </cell>
        </row>
        <row r="99">
          <cell r="E99">
            <v>0</v>
          </cell>
          <cell r="H99">
            <v>0</v>
          </cell>
          <cell r="L99">
            <v>2178020</v>
          </cell>
          <cell r="O99">
            <v>0</v>
          </cell>
          <cell r="R99">
            <v>0</v>
          </cell>
          <cell r="S99">
            <v>15754</v>
          </cell>
          <cell r="V99">
            <v>455</v>
          </cell>
          <cell r="AR99">
            <v>2194229</v>
          </cell>
        </row>
        <row r="100">
          <cell r="E100">
            <v>0</v>
          </cell>
          <cell r="AR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B9">
            <v>199488</v>
          </cell>
          <cell r="E9">
            <v>0</v>
          </cell>
          <cell r="H9">
            <v>0</v>
          </cell>
          <cell r="K9">
            <v>0</v>
          </cell>
          <cell r="N9">
            <v>0</v>
          </cell>
          <cell r="AO9">
            <v>0</v>
          </cell>
          <cell r="AP9">
            <v>199488</v>
          </cell>
        </row>
        <row r="10">
          <cell r="E10">
            <v>0</v>
          </cell>
          <cell r="H10">
            <v>0</v>
          </cell>
          <cell r="K10">
            <v>0</v>
          </cell>
          <cell r="N10">
            <v>0</v>
          </cell>
          <cell r="AO10">
            <v>0</v>
          </cell>
          <cell r="AP10">
            <v>0</v>
          </cell>
        </row>
        <row r="11">
          <cell r="E11">
            <v>0</v>
          </cell>
          <cell r="H11">
            <v>0</v>
          </cell>
          <cell r="K11">
            <v>4336197</v>
          </cell>
          <cell r="N11">
            <v>0</v>
          </cell>
          <cell r="AO11">
            <v>4336197</v>
          </cell>
        </row>
        <row r="12">
          <cell r="E12">
            <v>0</v>
          </cell>
          <cell r="H12">
            <v>0</v>
          </cell>
          <cell r="K12">
            <v>0</v>
          </cell>
          <cell r="N12">
            <v>0</v>
          </cell>
          <cell r="AO12">
            <v>0</v>
          </cell>
        </row>
        <row r="14">
          <cell r="B14">
            <v>1320375</v>
          </cell>
          <cell r="E14">
            <v>0</v>
          </cell>
          <cell r="H14">
            <v>0</v>
          </cell>
          <cell r="K14">
            <v>0</v>
          </cell>
          <cell r="N14">
            <v>0</v>
          </cell>
          <cell r="AO14">
            <v>0</v>
          </cell>
        </row>
        <row r="15">
          <cell r="B15">
            <v>12000</v>
          </cell>
          <cell r="E15">
            <v>0</v>
          </cell>
          <cell r="H15">
            <v>0</v>
          </cell>
          <cell r="K15">
            <v>0</v>
          </cell>
          <cell r="N15">
            <v>0</v>
          </cell>
          <cell r="AO15">
            <v>0</v>
          </cell>
        </row>
        <row r="16">
          <cell r="B16">
            <v>490742</v>
          </cell>
          <cell r="E16">
            <v>0</v>
          </cell>
          <cell r="H16">
            <v>0</v>
          </cell>
          <cell r="K16">
            <v>10049</v>
          </cell>
          <cell r="N16">
            <v>0</v>
          </cell>
          <cell r="AO16">
            <v>10049</v>
          </cell>
        </row>
        <row r="17">
          <cell r="E17">
            <v>0</v>
          </cell>
          <cell r="H17">
            <v>0</v>
          </cell>
          <cell r="K17">
            <v>0</v>
          </cell>
          <cell r="N17">
            <v>0</v>
          </cell>
          <cell r="AO17">
            <v>0</v>
          </cell>
        </row>
        <row r="18">
          <cell r="E18">
            <v>0</v>
          </cell>
          <cell r="H18">
            <v>0</v>
          </cell>
          <cell r="K18">
            <v>270943</v>
          </cell>
          <cell r="N18">
            <v>0</v>
          </cell>
          <cell r="AO18">
            <v>270943</v>
          </cell>
        </row>
        <row r="19">
          <cell r="E19">
            <v>0</v>
          </cell>
          <cell r="H19">
            <v>0</v>
          </cell>
          <cell r="K19">
            <v>1000000</v>
          </cell>
          <cell r="N19">
            <v>0</v>
          </cell>
          <cell r="AO19">
            <v>1000000</v>
          </cell>
        </row>
        <row r="20">
          <cell r="E20">
            <v>0</v>
          </cell>
          <cell r="H20">
            <v>0</v>
          </cell>
          <cell r="K20">
            <v>0</v>
          </cell>
          <cell r="N20">
            <v>0</v>
          </cell>
          <cell r="AO20">
            <v>0</v>
          </cell>
        </row>
        <row r="22">
          <cell r="B22">
            <v>157645</v>
          </cell>
          <cell r="E22">
            <v>0</v>
          </cell>
          <cell r="H22">
            <v>0</v>
          </cell>
          <cell r="K22">
            <v>0</v>
          </cell>
          <cell r="N22">
            <v>0</v>
          </cell>
          <cell r="AO22">
            <v>0</v>
          </cell>
        </row>
        <row r="23">
          <cell r="E23">
            <v>0</v>
          </cell>
          <cell r="H23">
            <v>0</v>
          </cell>
          <cell r="K23">
            <v>0</v>
          </cell>
          <cell r="N23">
            <v>0</v>
          </cell>
          <cell r="AO23">
            <v>0</v>
          </cell>
        </row>
        <row r="25">
          <cell r="B25">
            <v>1500</v>
          </cell>
          <cell r="E25">
            <v>0</v>
          </cell>
          <cell r="H25">
            <v>0</v>
          </cell>
          <cell r="K25">
            <v>0</v>
          </cell>
          <cell r="N25">
            <v>0</v>
          </cell>
          <cell r="AO25">
            <v>0</v>
          </cell>
        </row>
        <row r="26">
          <cell r="E26">
            <v>0</v>
          </cell>
          <cell r="H26">
            <v>0</v>
          </cell>
          <cell r="K26">
            <v>0</v>
          </cell>
          <cell r="N26">
            <v>7500</v>
          </cell>
          <cell r="AO26">
            <v>7500</v>
          </cell>
        </row>
        <row r="28">
          <cell r="E28">
            <v>0</v>
          </cell>
          <cell r="H28">
            <v>0</v>
          </cell>
          <cell r="K28">
            <v>156550</v>
          </cell>
          <cell r="N28">
            <v>0</v>
          </cell>
          <cell r="AO28">
            <v>156550</v>
          </cell>
        </row>
        <row r="29">
          <cell r="AO29">
            <v>0</v>
          </cell>
        </row>
        <row r="30">
          <cell r="B30">
            <v>11807521</v>
          </cell>
          <cell r="E30">
            <v>0</v>
          </cell>
          <cell r="H30">
            <v>0</v>
          </cell>
          <cell r="K30">
            <v>0</v>
          </cell>
          <cell r="N30">
            <v>231273</v>
          </cell>
          <cell r="AO30">
            <v>231273</v>
          </cell>
        </row>
        <row r="32">
          <cell r="B32">
            <v>3202573</v>
          </cell>
          <cell r="E32">
            <v>0</v>
          </cell>
          <cell r="H32">
            <v>0</v>
          </cell>
          <cell r="K32">
            <v>1765731</v>
          </cell>
          <cell r="N32">
            <v>0</v>
          </cell>
          <cell r="AO32">
            <v>1765731</v>
          </cell>
        </row>
        <row r="33">
          <cell r="B33">
            <v>1000</v>
          </cell>
          <cell r="E33">
            <v>0</v>
          </cell>
          <cell r="H33">
            <v>0</v>
          </cell>
          <cell r="K33">
            <v>0</v>
          </cell>
          <cell r="N33">
            <v>0</v>
          </cell>
          <cell r="AO33">
            <v>0</v>
          </cell>
        </row>
        <row r="34">
          <cell r="E34">
            <v>0</v>
          </cell>
          <cell r="H34">
            <v>0</v>
          </cell>
          <cell r="K34">
            <v>77545</v>
          </cell>
          <cell r="N34">
            <v>44723</v>
          </cell>
          <cell r="AO34">
            <v>122268</v>
          </cell>
        </row>
        <row r="35">
          <cell r="E35">
            <v>0</v>
          </cell>
          <cell r="H35">
            <v>0</v>
          </cell>
          <cell r="K35">
            <v>4431943</v>
          </cell>
          <cell r="N35">
            <v>299200</v>
          </cell>
          <cell r="AO35">
            <v>4731143</v>
          </cell>
        </row>
        <row r="36">
          <cell r="E36">
            <v>0</v>
          </cell>
          <cell r="H36">
            <v>0</v>
          </cell>
          <cell r="K36">
            <v>330133</v>
          </cell>
          <cell r="N36">
            <v>0</v>
          </cell>
          <cell r="AO36">
            <v>330133</v>
          </cell>
        </row>
        <row r="37">
          <cell r="E37">
            <v>0</v>
          </cell>
          <cell r="H37">
            <v>0</v>
          </cell>
          <cell r="K37">
            <v>9799</v>
          </cell>
          <cell r="N37">
            <v>0</v>
          </cell>
          <cell r="AO37">
            <v>9799</v>
          </cell>
        </row>
        <row r="38">
          <cell r="E38">
            <v>0</v>
          </cell>
          <cell r="H38">
            <v>0</v>
          </cell>
          <cell r="K38">
            <v>0</v>
          </cell>
          <cell r="N38">
            <v>0</v>
          </cell>
          <cell r="AO38">
            <v>0</v>
          </cell>
        </row>
        <row r="39">
          <cell r="B39">
            <v>102761</v>
          </cell>
          <cell r="E39">
            <v>0</v>
          </cell>
          <cell r="H39">
            <v>0</v>
          </cell>
          <cell r="K39">
            <v>0</v>
          </cell>
          <cell r="N39">
            <v>0</v>
          </cell>
          <cell r="AO39">
            <v>0</v>
          </cell>
        </row>
        <row r="40">
          <cell r="E40">
            <v>0</v>
          </cell>
          <cell r="H40">
            <v>0</v>
          </cell>
          <cell r="K40">
            <v>3428</v>
          </cell>
          <cell r="N40">
            <v>42179</v>
          </cell>
          <cell r="AO40">
            <v>45607</v>
          </cell>
        </row>
        <row r="41">
          <cell r="B41">
            <v>26927</v>
          </cell>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540540</v>
          </cell>
          <cell r="N55">
            <v>0</v>
          </cell>
          <cell r="AO55">
            <v>540540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9000</v>
          </cell>
          <cell r="N65">
            <v>0</v>
          </cell>
          <cell r="AO65">
            <v>9000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B71">
            <v>7000</v>
          </cell>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K75">
            <v>82240</v>
          </cell>
          <cell r="AO75">
            <v>82240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2">
          <cell r="B92">
            <v>3000</v>
          </cell>
          <cell r="I92">
            <v>262308</v>
          </cell>
          <cell r="AO92">
            <v>262308</v>
          </cell>
        </row>
        <row r="95">
          <cell r="E95">
            <v>10487081</v>
          </cell>
          <cell r="H95">
            <v>0</v>
          </cell>
          <cell r="K95">
            <v>1153768</v>
          </cell>
          <cell r="N95">
            <v>0</v>
          </cell>
          <cell r="AO95">
            <v>11640849</v>
          </cell>
        </row>
        <row r="97">
          <cell r="E97">
            <v>0</v>
          </cell>
          <cell r="H97">
            <v>518489</v>
          </cell>
          <cell r="K97">
            <v>0</v>
          </cell>
          <cell r="AO97">
            <v>518489</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39147</v>
          </cell>
          <cell r="K8">
            <v>0</v>
          </cell>
          <cell r="N8">
            <v>0</v>
          </cell>
          <cell r="S8">
            <v>0</v>
          </cell>
          <cell r="AD8">
            <v>0</v>
          </cell>
          <cell r="AE8">
            <v>480</v>
          </cell>
          <cell r="BA8">
            <v>39627</v>
          </cell>
        </row>
        <row r="9">
          <cell r="F9">
            <v>6410</v>
          </cell>
          <cell r="K9">
            <v>0</v>
          </cell>
          <cell r="N9">
            <v>0</v>
          </cell>
          <cell r="S9">
            <v>0</v>
          </cell>
          <cell r="AD9">
            <v>0</v>
          </cell>
          <cell r="BA9">
            <v>6410</v>
          </cell>
        </row>
        <row r="10">
          <cell r="F10">
            <v>340301</v>
          </cell>
          <cell r="K10">
            <v>0</v>
          </cell>
          <cell r="N10">
            <v>0</v>
          </cell>
          <cell r="S10">
            <v>0</v>
          </cell>
          <cell r="AD10">
            <v>0</v>
          </cell>
          <cell r="BA10">
            <v>340301</v>
          </cell>
        </row>
        <row r="11">
          <cell r="F11">
            <v>347132</v>
          </cell>
          <cell r="K11">
            <v>181919</v>
          </cell>
          <cell r="N11">
            <v>0</v>
          </cell>
          <cell r="S11">
            <v>332949</v>
          </cell>
          <cell r="AD11">
            <v>0</v>
          </cell>
          <cell r="BA11">
            <v>862000</v>
          </cell>
        </row>
        <row r="12">
          <cell r="F12">
            <v>717775</v>
          </cell>
          <cell r="K12">
            <v>5342</v>
          </cell>
          <cell r="N12">
            <v>0</v>
          </cell>
          <cell r="S12">
            <v>0</v>
          </cell>
          <cell r="AD12">
            <v>0</v>
          </cell>
          <cell r="BA12">
            <v>723117</v>
          </cell>
        </row>
        <row r="14">
          <cell r="F14">
            <v>39633</v>
          </cell>
          <cell r="K14">
            <v>52797</v>
          </cell>
          <cell r="N14">
            <v>7173</v>
          </cell>
          <cell r="S14">
            <v>409524</v>
          </cell>
          <cell r="AD14">
            <v>0</v>
          </cell>
          <cell r="BA14">
            <v>509127</v>
          </cell>
        </row>
        <row r="15">
          <cell r="F15">
            <v>25796715</v>
          </cell>
          <cell r="K15">
            <v>0</v>
          </cell>
          <cell r="N15">
            <v>0</v>
          </cell>
          <cell r="S15">
            <v>0</v>
          </cell>
          <cell r="AD15">
            <v>0</v>
          </cell>
          <cell r="BA15">
            <v>25796715</v>
          </cell>
        </row>
        <row r="16">
          <cell r="F16">
            <v>2865239</v>
          </cell>
          <cell r="K16">
            <v>0</v>
          </cell>
          <cell r="N16">
            <v>0</v>
          </cell>
          <cell r="S16">
            <v>0</v>
          </cell>
          <cell r="AD16">
            <v>0</v>
          </cell>
          <cell r="BA16">
            <v>2865239</v>
          </cell>
        </row>
        <row r="17">
          <cell r="F17">
            <v>35670</v>
          </cell>
          <cell r="K17">
            <v>0</v>
          </cell>
          <cell r="N17">
            <v>130539</v>
          </cell>
          <cell r="S17">
            <v>1497740</v>
          </cell>
          <cell r="AD17">
            <v>0</v>
          </cell>
          <cell r="BA17">
            <v>1663949</v>
          </cell>
        </row>
        <row r="18">
          <cell r="F18">
            <v>590669</v>
          </cell>
          <cell r="K18">
            <v>9272</v>
          </cell>
          <cell r="N18">
            <v>0</v>
          </cell>
          <cell r="S18">
            <v>80161</v>
          </cell>
          <cell r="AD18">
            <v>0</v>
          </cell>
          <cell r="BA18">
            <v>680102</v>
          </cell>
        </row>
        <row r="19">
          <cell r="F19">
            <v>549802</v>
          </cell>
          <cell r="K19">
            <v>0</v>
          </cell>
          <cell r="N19">
            <v>4536464</v>
          </cell>
          <cell r="S19">
            <v>1392345</v>
          </cell>
          <cell r="AD19">
            <v>0</v>
          </cell>
          <cell r="BA19">
            <v>6478611</v>
          </cell>
        </row>
        <row r="20">
          <cell r="F20">
            <v>124232</v>
          </cell>
          <cell r="K20">
            <v>0</v>
          </cell>
          <cell r="N20">
            <v>0</v>
          </cell>
          <cell r="S20">
            <v>0</v>
          </cell>
          <cell r="AD20">
            <v>0</v>
          </cell>
          <cell r="BA20">
            <v>124232</v>
          </cell>
        </row>
        <row r="22">
          <cell r="F22">
            <v>571121</v>
          </cell>
          <cell r="K22">
            <v>69535</v>
          </cell>
          <cell r="N22">
            <v>298782</v>
          </cell>
          <cell r="S22">
            <v>846345</v>
          </cell>
          <cell r="AD22">
            <v>0</v>
          </cell>
          <cell r="BA22">
            <v>1785783</v>
          </cell>
        </row>
        <row r="23">
          <cell r="F23">
            <v>1396739</v>
          </cell>
          <cell r="K23">
            <v>0</v>
          </cell>
          <cell r="N23">
            <v>0</v>
          </cell>
          <cell r="S23">
            <v>0</v>
          </cell>
          <cell r="AD23">
            <v>0</v>
          </cell>
          <cell r="BA23">
            <v>1396739</v>
          </cell>
        </row>
        <row r="24">
          <cell r="F24">
            <v>59472</v>
          </cell>
          <cell r="K24">
            <v>189753</v>
          </cell>
          <cell r="BA24">
            <v>249225</v>
          </cell>
        </row>
        <row r="25">
          <cell r="F25">
            <v>518364</v>
          </cell>
          <cell r="K25">
            <v>13870</v>
          </cell>
          <cell r="N25">
            <v>10518</v>
          </cell>
          <cell r="S25">
            <v>2565612</v>
          </cell>
          <cell r="AD25">
            <v>0</v>
          </cell>
          <cell r="BA25">
            <v>3108364</v>
          </cell>
        </row>
        <row r="26">
          <cell r="F26">
            <v>589578</v>
          </cell>
          <cell r="K26">
            <v>0</v>
          </cell>
          <cell r="N26">
            <v>0</v>
          </cell>
          <cell r="S26">
            <v>475072</v>
          </cell>
          <cell r="AD26">
            <v>0</v>
          </cell>
          <cell r="AJ26">
            <v>13365</v>
          </cell>
          <cell r="BA26">
            <v>1078015</v>
          </cell>
        </row>
        <row r="28">
          <cell r="F28">
            <v>214879</v>
          </cell>
          <cell r="K28">
            <v>0</v>
          </cell>
          <cell r="N28">
            <v>0</v>
          </cell>
          <cell r="S28">
            <v>76939</v>
          </cell>
          <cell r="AD28">
            <v>0</v>
          </cell>
          <cell r="AJ28">
            <v>19874</v>
          </cell>
          <cell r="BA28">
            <v>311692</v>
          </cell>
        </row>
        <row r="29">
          <cell r="F29">
            <v>0</v>
          </cell>
          <cell r="K29">
            <v>0</v>
          </cell>
          <cell r="N29">
            <v>0</v>
          </cell>
          <cell r="S29">
            <v>0</v>
          </cell>
          <cell r="AD29">
            <v>0</v>
          </cell>
          <cell r="BA29">
            <v>0</v>
          </cell>
        </row>
        <row r="30">
          <cell r="F30">
            <v>259732</v>
          </cell>
          <cell r="K30">
            <v>0</v>
          </cell>
          <cell r="N30">
            <v>715192</v>
          </cell>
          <cell r="S30">
            <v>0</v>
          </cell>
          <cell r="AD30">
            <v>0</v>
          </cell>
          <cell r="AJ30">
            <v>696258</v>
          </cell>
          <cell r="AM30">
            <v>2942313</v>
          </cell>
          <cell r="BA30">
            <v>4613495</v>
          </cell>
        </row>
        <row r="32">
          <cell r="F32">
            <v>113996</v>
          </cell>
          <cell r="K32">
            <v>35204</v>
          </cell>
          <cell r="N32">
            <v>545</v>
          </cell>
          <cell r="S32">
            <v>0</v>
          </cell>
          <cell r="W32">
            <v>11798825</v>
          </cell>
          <cell r="AD32">
            <v>0</v>
          </cell>
          <cell r="AJ32">
            <v>0</v>
          </cell>
          <cell r="BA32">
            <v>11948570</v>
          </cell>
        </row>
        <row r="33">
          <cell r="F33">
            <v>553842</v>
          </cell>
          <cell r="K33">
            <v>0</v>
          </cell>
          <cell r="N33">
            <v>0</v>
          </cell>
          <cell r="S33">
            <v>0</v>
          </cell>
          <cell r="W33">
            <v>0</v>
          </cell>
          <cell r="AD33">
            <v>0</v>
          </cell>
          <cell r="AJ33">
            <v>0</v>
          </cell>
          <cell r="BA33">
            <v>553842</v>
          </cell>
        </row>
        <row r="34">
          <cell r="F34">
            <v>193561</v>
          </cell>
          <cell r="K34">
            <v>3663</v>
          </cell>
          <cell r="N34">
            <v>1750</v>
          </cell>
          <cell r="S34">
            <v>0</v>
          </cell>
          <cell r="AD34">
            <v>0</v>
          </cell>
          <cell r="AJ34">
            <v>0</v>
          </cell>
          <cell r="BA34">
            <v>198974</v>
          </cell>
        </row>
        <row r="35">
          <cell r="F35">
            <v>103923</v>
          </cell>
          <cell r="K35">
            <v>257813</v>
          </cell>
          <cell r="N35">
            <v>26286</v>
          </cell>
          <cell r="S35">
            <v>0</v>
          </cell>
          <cell r="AD35">
            <v>0</v>
          </cell>
          <cell r="AJ35">
            <v>14987</v>
          </cell>
          <cell r="BA35">
            <v>403009</v>
          </cell>
        </row>
        <row r="36">
          <cell r="F36">
            <v>30497</v>
          </cell>
          <cell r="K36">
            <v>0</v>
          </cell>
          <cell r="N36">
            <v>0</v>
          </cell>
          <cell r="S36">
            <v>0</v>
          </cell>
          <cell r="AD36">
            <v>0</v>
          </cell>
          <cell r="BA36">
            <v>30497</v>
          </cell>
        </row>
        <row r="37">
          <cell r="F37">
            <v>125584</v>
          </cell>
          <cell r="K37">
            <v>0</v>
          </cell>
          <cell r="N37">
            <v>0</v>
          </cell>
          <cell r="S37">
            <v>24721</v>
          </cell>
          <cell r="AD37">
            <v>0</v>
          </cell>
          <cell r="BA37">
            <v>150305</v>
          </cell>
        </row>
        <row r="38">
          <cell r="F38">
            <v>160266</v>
          </cell>
          <cell r="K38">
            <v>0</v>
          </cell>
          <cell r="N38">
            <v>1449666</v>
          </cell>
          <cell r="S38">
            <v>1358724</v>
          </cell>
          <cell r="W38">
            <v>0</v>
          </cell>
          <cell r="AD38">
            <v>0</v>
          </cell>
          <cell r="BA38">
            <v>2968656</v>
          </cell>
        </row>
        <row r="39">
          <cell r="F39">
            <v>149344</v>
          </cell>
          <cell r="K39">
            <v>52314</v>
          </cell>
          <cell r="N39">
            <v>0</v>
          </cell>
          <cell r="S39">
            <v>13560</v>
          </cell>
          <cell r="AD39">
            <v>0</v>
          </cell>
          <cell r="BA39">
            <v>215218</v>
          </cell>
        </row>
        <row r="40">
          <cell r="F40">
            <v>50608</v>
          </cell>
          <cell r="K40">
            <v>0</v>
          </cell>
          <cell r="N40">
            <v>0</v>
          </cell>
          <cell r="S40">
            <v>0</v>
          </cell>
          <cell r="AD40">
            <v>0</v>
          </cell>
          <cell r="BA40">
            <v>50608</v>
          </cell>
        </row>
        <row r="41">
          <cell r="F41">
            <v>237036</v>
          </cell>
          <cell r="K41">
            <v>0</v>
          </cell>
          <cell r="N41">
            <v>0</v>
          </cell>
          <cell r="S41">
            <v>0</v>
          </cell>
          <cell r="AD41">
            <v>0</v>
          </cell>
          <cell r="BA41">
            <v>237036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8512</v>
          </cell>
          <cell r="N45">
            <v>0</v>
          </cell>
          <cell r="S45">
            <v>0</v>
          </cell>
          <cell r="AD45">
            <v>0</v>
          </cell>
          <cell r="BA45">
            <v>850764</v>
          </cell>
        </row>
        <row r="46">
          <cell r="F46">
            <v>204531</v>
          </cell>
          <cell r="K46">
            <v>0</v>
          </cell>
          <cell r="N46">
            <v>0</v>
          </cell>
          <cell r="S46">
            <v>0</v>
          </cell>
          <cell r="AD46">
            <v>0</v>
          </cell>
          <cell r="BA46">
            <v>204531</v>
          </cell>
        </row>
        <row r="47">
          <cell r="F47">
            <v>77469</v>
          </cell>
          <cell r="K47">
            <v>0</v>
          </cell>
          <cell r="N47">
            <v>0</v>
          </cell>
          <cell r="S47">
            <v>0</v>
          </cell>
          <cell r="AD47">
            <v>0</v>
          </cell>
          <cell r="AJ47">
            <v>683</v>
          </cell>
          <cell r="BA47">
            <v>78152</v>
          </cell>
        </row>
        <row r="48">
          <cell r="F48">
            <v>24478</v>
          </cell>
          <cell r="K48">
            <v>0</v>
          </cell>
          <cell r="N48">
            <v>0</v>
          </cell>
          <cell r="S48">
            <v>0</v>
          </cell>
          <cell r="AD48">
            <v>0</v>
          </cell>
          <cell r="BA48">
            <v>24478</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1762943</v>
          </cell>
          <cell r="AD55">
            <v>0</v>
          </cell>
          <cell r="AJ55">
            <v>0</v>
          </cell>
          <cell r="BA55">
            <v>1774017</v>
          </cell>
        </row>
        <row r="56">
          <cell r="F56">
            <v>19312</v>
          </cell>
          <cell r="K56">
            <v>0</v>
          </cell>
          <cell r="N56">
            <v>0</v>
          </cell>
          <cell r="S56">
            <v>0</v>
          </cell>
          <cell r="AD56">
            <v>0</v>
          </cell>
          <cell r="BA56">
            <v>19312</v>
          </cell>
        </row>
        <row r="57">
          <cell r="F57">
            <v>3220</v>
          </cell>
          <cell r="K57">
            <v>0</v>
          </cell>
          <cell r="N57">
            <v>0</v>
          </cell>
          <cell r="S57">
            <v>0</v>
          </cell>
          <cell r="AD57">
            <v>0</v>
          </cell>
          <cell r="BA57">
            <v>3220</v>
          </cell>
        </row>
        <row r="58">
          <cell r="F58">
            <v>25955</v>
          </cell>
          <cell r="BA58">
            <v>25955</v>
          </cell>
        </row>
        <row r="59">
          <cell r="F59">
            <v>4307</v>
          </cell>
          <cell r="K59">
            <v>0</v>
          </cell>
          <cell r="N59">
            <v>0</v>
          </cell>
          <cell r="S59">
            <v>77000</v>
          </cell>
          <cell r="AD59">
            <v>0</v>
          </cell>
          <cell r="BA59">
            <v>81307</v>
          </cell>
        </row>
        <row r="60">
          <cell r="F60">
            <v>13434</v>
          </cell>
          <cell r="K60">
            <v>0</v>
          </cell>
          <cell r="N60">
            <v>0</v>
          </cell>
          <cell r="S60">
            <v>0</v>
          </cell>
          <cell r="AD60">
            <v>0</v>
          </cell>
          <cell r="BA60">
            <v>13434</v>
          </cell>
        </row>
        <row r="61">
          <cell r="F61">
            <v>1164</v>
          </cell>
          <cell r="S61">
            <v>47497</v>
          </cell>
          <cell r="BA61">
            <v>48661</v>
          </cell>
        </row>
        <row r="62">
          <cell r="F62">
            <v>4206</v>
          </cell>
          <cell r="K62">
            <v>0</v>
          </cell>
          <cell r="N62">
            <v>0</v>
          </cell>
          <cell r="S62">
            <v>0</v>
          </cell>
          <cell r="AD62">
            <v>0</v>
          </cell>
          <cell r="BA62">
            <v>4206</v>
          </cell>
        </row>
        <row r="63">
          <cell r="F63">
            <v>6002</v>
          </cell>
          <cell r="K63">
            <v>0</v>
          </cell>
          <cell r="N63">
            <v>0</v>
          </cell>
          <cell r="S63">
            <v>9500</v>
          </cell>
          <cell r="AD63">
            <v>0</v>
          </cell>
          <cell r="BA63">
            <v>15502</v>
          </cell>
        </row>
        <row r="64">
          <cell r="F64">
            <v>5888</v>
          </cell>
          <cell r="BA64">
            <v>5888</v>
          </cell>
        </row>
        <row r="65">
          <cell r="F65">
            <v>20767</v>
          </cell>
          <cell r="K65">
            <v>0</v>
          </cell>
          <cell r="N65">
            <v>0</v>
          </cell>
          <cell r="S65">
            <v>493326</v>
          </cell>
          <cell r="AD65">
            <v>0</v>
          </cell>
          <cell r="BA65">
            <v>514093</v>
          </cell>
        </row>
        <row r="66">
          <cell r="F66">
            <v>3589</v>
          </cell>
          <cell r="K66">
            <v>0</v>
          </cell>
          <cell r="N66">
            <v>0</v>
          </cell>
          <cell r="S66">
            <v>0</v>
          </cell>
          <cell r="AD66">
            <v>0</v>
          </cell>
          <cell r="BA66">
            <v>3589</v>
          </cell>
        </row>
        <row r="67">
          <cell r="F67">
            <v>4520</v>
          </cell>
          <cell r="K67">
            <v>0</v>
          </cell>
          <cell r="N67">
            <v>0</v>
          </cell>
          <cell r="S67">
            <v>0</v>
          </cell>
          <cell r="BA67">
            <v>4520</v>
          </cell>
        </row>
        <row r="68">
          <cell r="F68">
            <v>1907</v>
          </cell>
          <cell r="K68">
            <v>0</v>
          </cell>
          <cell r="N68">
            <v>0</v>
          </cell>
          <cell r="S68">
            <v>62458</v>
          </cell>
          <cell r="AD68">
            <v>0</v>
          </cell>
          <cell r="BA68">
            <v>64365</v>
          </cell>
        </row>
        <row r="69">
          <cell r="F69">
            <v>3431</v>
          </cell>
          <cell r="K69">
            <v>8518</v>
          </cell>
          <cell r="N69">
            <v>0</v>
          </cell>
          <cell r="S69">
            <v>0</v>
          </cell>
          <cell r="AD69">
            <v>0</v>
          </cell>
          <cell r="BA69">
            <v>11949</v>
          </cell>
        </row>
        <row r="71">
          <cell r="F71">
            <v>1582</v>
          </cell>
          <cell r="K71">
            <v>0</v>
          </cell>
          <cell r="N71">
            <v>0</v>
          </cell>
          <cell r="S71">
            <v>753190</v>
          </cell>
          <cell r="AD71">
            <v>0</v>
          </cell>
          <cell r="BA71">
            <v>754772</v>
          </cell>
        </row>
        <row r="72">
          <cell r="F72">
            <v>5337</v>
          </cell>
          <cell r="K72">
            <v>0</v>
          </cell>
          <cell r="N72">
            <v>0</v>
          </cell>
          <cell r="S72">
            <v>0</v>
          </cell>
          <cell r="AD72">
            <v>0</v>
          </cell>
          <cell r="BA72">
            <v>5337</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29486</v>
          </cell>
          <cell r="K77">
            <v>0</v>
          </cell>
          <cell r="N77">
            <v>0</v>
          </cell>
          <cell r="S77">
            <v>0</v>
          </cell>
          <cell r="AD77">
            <v>0</v>
          </cell>
          <cell r="BA77">
            <v>29486</v>
          </cell>
        </row>
        <row r="78">
          <cell r="F78">
            <v>4956</v>
          </cell>
          <cell r="K78">
            <v>0</v>
          </cell>
          <cell r="N78">
            <v>0</v>
          </cell>
          <cell r="S78">
            <v>0</v>
          </cell>
          <cell r="AD78">
            <v>0</v>
          </cell>
          <cell r="BA78">
            <v>4956</v>
          </cell>
        </row>
        <row r="79">
          <cell r="F79">
            <v>3883</v>
          </cell>
          <cell r="K79">
            <v>0</v>
          </cell>
          <cell r="N79">
            <v>0</v>
          </cell>
          <cell r="BA79">
            <v>3883</v>
          </cell>
        </row>
        <row r="80">
          <cell r="F80">
            <v>0</v>
          </cell>
          <cell r="K80">
            <v>4186</v>
          </cell>
          <cell r="N80">
            <v>0</v>
          </cell>
          <cell r="AD80">
            <v>0</v>
          </cell>
          <cell r="BA80">
            <v>4186</v>
          </cell>
        </row>
        <row r="81">
          <cell r="F81">
            <v>2767</v>
          </cell>
          <cell r="K81">
            <v>0</v>
          </cell>
          <cell r="N81">
            <v>0</v>
          </cell>
          <cell r="BA81">
            <v>2767</v>
          </cell>
        </row>
        <row r="82">
          <cell r="F82">
            <v>1233</v>
          </cell>
          <cell r="K82">
            <v>0</v>
          </cell>
          <cell r="N82">
            <v>0</v>
          </cell>
          <cell r="S82">
            <v>0</v>
          </cell>
          <cell r="AD82">
            <v>0</v>
          </cell>
          <cell r="BA82">
            <v>1233</v>
          </cell>
        </row>
        <row r="83">
          <cell r="F83">
            <v>2760</v>
          </cell>
          <cell r="K83">
            <v>62218</v>
          </cell>
          <cell r="N83">
            <v>0</v>
          </cell>
          <cell r="S83">
            <v>0</v>
          </cell>
          <cell r="AD83">
            <v>0</v>
          </cell>
          <cell r="BA83">
            <v>64978</v>
          </cell>
        </row>
        <row r="84">
          <cell r="F84">
            <v>17054</v>
          </cell>
          <cell r="K84">
            <v>0</v>
          </cell>
          <cell r="N84">
            <v>0</v>
          </cell>
          <cell r="S84">
            <v>0</v>
          </cell>
          <cell r="AD84">
            <v>0</v>
          </cell>
          <cell r="BA84">
            <v>17054</v>
          </cell>
        </row>
        <row r="85">
          <cell r="F85">
            <v>66945</v>
          </cell>
          <cell r="BA85">
            <v>66945</v>
          </cell>
        </row>
        <row r="86">
          <cell r="F86">
            <v>2882</v>
          </cell>
          <cell r="K86">
            <v>0</v>
          </cell>
          <cell r="N86">
            <v>0</v>
          </cell>
          <cell r="S86">
            <v>0</v>
          </cell>
          <cell r="AD86">
            <v>0</v>
          </cell>
          <cell r="BA86">
            <v>2882</v>
          </cell>
        </row>
        <row r="87">
          <cell r="F87">
            <v>5046</v>
          </cell>
          <cell r="K87">
            <v>0</v>
          </cell>
          <cell r="N87">
            <v>0</v>
          </cell>
          <cell r="S87">
            <v>29758</v>
          </cell>
          <cell r="AD87">
            <v>0</v>
          </cell>
          <cell r="BA87">
            <v>34804</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149316</v>
          </cell>
        </row>
        <row r="92">
          <cell r="F92">
            <v>15101</v>
          </cell>
          <cell r="BA92">
            <v>15101</v>
          </cell>
        </row>
        <row r="93">
          <cell r="F93">
            <v>134215</v>
          </cell>
          <cell r="BA93">
            <v>134215</v>
          </cell>
        </row>
        <row r="95">
          <cell r="F95">
            <v>0</v>
          </cell>
          <cell r="K95">
            <v>0</v>
          </cell>
          <cell r="N95">
            <v>0</v>
          </cell>
          <cell r="S95">
            <v>558392</v>
          </cell>
          <cell r="AD95">
            <v>0</v>
          </cell>
          <cell r="AJ95">
            <v>0</v>
          </cell>
          <cell r="BA95">
            <v>558392</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3766</v>
          </cell>
          <cell r="K99">
            <v>0</v>
          </cell>
          <cell r="N99">
            <v>0</v>
          </cell>
          <cell r="S99">
            <v>0</v>
          </cell>
          <cell r="AD99">
            <v>0</v>
          </cell>
          <cell r="BA99">
            <v>3766</v>
          </cell>
        </row>
        <row r="100">
          <cell r="F100">
            <v>0</v>
          </cell>
          <cell r="K100">
            <v>0</v>
          </cell>
          <cell r="N100">
            <v>0</v>
          </cell>
          <cell r="S100">
            <v>0</v>
          </cell>
          <cell r="AD100">
            <v>0</v>
          </cell>
          <cell r="AF100">
            <v>334877000</v>
          </cell>
          <cell r="BA100">
            <v>334877000</v>
          </cell>
        </row>
      </sheetData>
      <sheetData sheetId="10">
        <row r="7">
          <cell r="E7">
            <v>0</v>
          </cell>
          <cell r="P7">
            <v>0</v>
          </cell>
          <cell r="AB7">
            <v>0</v>
          </cell>
          <cell r="AJ7">
            <v>0</v>
          </cell>
        </row>
        <row r="8">
          <cell r="E8">
            <v>0</v>
          </cell>
          <cell r="P8">
            <v>0</v>
          </cell>
          <cell r="AB8">
            <v>0</v>
          </cell>
          <cell r="AJ8">
            <v>0</v>
          </cell>
        </row>
        <row r="9">
          <cell r="E9">
            <v>0</v>
          </cell>
          <cell r="P9">
            <v>0</v>
          </cell>
          <cell r="AB9">
            <v>0</v>
          </cell>
          <cell r="AJ9">
            <v>0</v>
          </cell>
        </row>
        <row r="10">
          <cell r="E10">
            <v>0</v>
          </cell>
          <cell r="P10">
            <v>0</v>
          </cell>
          <cell r="AB10">
            <v>0</v>
          </cell>
          <cell r="AJ10">
            <v>0</v>
          </cell>
        </row>
        <row r="11">
          <cell r="E11">
            <v>0</v>
          </cell>
          <cell r="P11">
            <v>0</v>
          </cell>
          <cell r="AB11">
            <v>0</v>
          </cell>
          <cell r="AJ11">
            <v>0</v>
          </cell>
        </row>
        <row r="12">
          <cell r="E12">
            <v>0</v>
          </cell>
          <cell r="P12">
            <v>0</v>
          </cell>
          <cell r="AB12">
            <v>0</v>
          </cell>
          <cell r="AJ12">
            <v>0</v>
          </cell>
        </row>
        <row r="14">
          <cell r="E14">
            <v>0</v>
          </cell>
          <cell r="P14">
            <v>0</v>
          </cell>
          <cell r="AB14">
            <v>0</v>
          </cell>
          <cell r="AJ14">
            <v>0</v>
          </cell>
        </row>
        <row r="15">
          <cell r="E15">
            <v>0</v>
          </cell>
          <cell r="P15">
            <v>0</v>
          </cell>
          <cell r="AB15">
            <v>0</v>
          </cell>
          <cell r="AJ15">
            <v>0</v>
          </cell>
        </row>
        <row r="16">
          <cell r="E16">
            <v>0</v>
          </cell>
          <cell r="P16">
            <v>0</v>
          </cell>
          <cell r="AB16">
            <v>0</v>
          </cell>
          <cell r="AJ16">
            <v>0</v>
          </cell>
        </row>
        <row r="17">
          <cell r="E17">
            <v>0</v>
          </cell>
          <cell r="P17">
            <v>0</v>
          </cell>
          <cell r="AB17">
            <v>0</v>
          </cell>
          <cell r="AJ17">
            <v>0</v>
          </cell>
        </row>
        <row r="18">
          <cell r="E18">
            <v>0</v>
          </cell>
          <cell r="P18">
            <v>0</v>
          </cell>
          <cell r="AB18">
            <v>0</v>
          </cell>
          <cell r="AJ18">
            <v>0</v>
          </cell>
        </row>
        <row r="19">
          <cell r="E19">
            <v>0</v>
          </cell>
          <cell r="P19">
            <v>0</v>
          </cell>
          <cell r="AB19">
            <v>0</v>
          </cell>
          <cell r="AJ19">
            <v>0</v>
          </cell>
        </row>
        <row r="20">
          <cell r="E20">
            <v>0</v>
          </cell>
          <cell r="P20">
            <v>0</v>
          </cell>
          <cell r="AB20">
            <v>0</v>
          </cell>
          <cell r="AJ20">
            <v>0</v>
          </cell>
        </row>
        <row r="22">
          <cell r="E22">
            <v>0</v>
          </cell>
          <cell r="P22">
            <v>0</v>
          </cell>
          <cell r="AB22">
            <v>0</v>
          </cell>
          <cell r="AJ22">
            <v>0</v>
          </cell>
        </row>
        <row r="23">
          <cell r="E23">
            <v>0</v>
          </cell>
          <cell r="P23">
            <v>0</v>
          </cell>
          <cell r="AB23">
            <v>0</v>
          </cell>
          <cell r="AJ23">
            <v>0</v>
          </cell>
        </row>
        <row r="25">
          <cell r="E25">
            <v>0</v>
          </cell>
          <cell r="H25">
            <v>2243772</v>
          </cell>
          <cell r="P25">
            <v>0</v>
          </cell>
          <cell r="AB25">
            <v>0</v>
          </cell>
          <cell r="AJ25">
            <v>2243772</v>
          </cell>
        </row>
        <row r="26">
          <cell r="E26">
            <v>0</v>
          </cell>
          <cell r="P26">
            <v>0</v>
          </cell>
          <cell r="AB26">
            <v>0</v>
          </cell>
          <cell r="AJ26">
            <v>0</v>
          </cell>
        </row>
        <row r="28">
          <cell r="E28">
            <v>0</v>
          </cell>
          <cell r="P28">
            <v>0</v>
          </cell>
          <cell r="AB28">
            <v>0</v>
          </cell>
          <cell r="AJ28">
            <v>0</v>
          </cell>
        </row>
        <row r="29">
          <cell r="E29">
            <v>0</v>
          </cell>
          <cell r="P29">
            <v>0</v>
          </cell>
          <cell r="AB29">
            <v>0</v>
          </cell>
          <cell r="AJ29">
            <v>0</v>
          </cell>
        </row>
        <row r="30">
          <cell r="E30">
            <v>0</v>
          </cell>
          <cell r="I30">
            <v>0</v>
          </cell>
          <cell r="P30">
            <v>0</v>
          </cell>
          <cell r="AB30">
            <v>0</v>
          </cell>
          <cell r="AJ30">
            <v>0</v>
          </cell>
        </row>
        <row r="32">
          <cell r="E32">
            <v>0</v>
          </cell>
          <cell r="P32">
            <v>0</v>
          </cell>
          <cell r="AB32">
            <v>0</v>
          </cell>
          <cell r="AJ32">
            <v>0</v>
          </cell>
        </row>
        <row r="33">
          <cell r="E33">
            <v>0</v>
          </cell>
          <cell r="P33">
            <v>0</v>
          </cell>
          <cell r="AB33">
            <v>0</v>
          </cell>
          <cell r="AJ33">
            <v>0</v>
          </cell>
        </row>
        <row r="34">
          <cell r="E34">
            <v>0</v>
          </cell>
          <cell r="P34">
            <v>0</v>
          </cell>
          <cell r="AB34">
            <v>0</v>
          </cell>
          <cell r="AJ34">
            <v>0</v>
          </cell>
        </row>
        <row r="35">
          <cell r="E35">
            <v>0</v>
          </cell>
          <cell r="P35">
            <v>0</v>
          </cell>
          <cell r="AB35">
            <v>0</v>
          </cell>
          <cell r="AF35">
            <v>0</v>
          </cell>
          <cell r="AJ35">
            <v>0</v>
          </cell>
        </row>
        <row r="36">
          <cell r="E36">
            <v>0</v>
          </cell>
          <cell r="P36">
            <v>0</v>
          </cell>
          <cell r="AB36">
            <v>0</v>
          </cell>
          <cell r="AJ36">
            <v>0</v>
          </cell>
        </row>
        <row r="37">
          <cell r="E37">
            <v>0</v>
          </cell>
          <cell r="P37">
            <v>0</v>
          </cell>
          <cell r="AB37">
            <v>0</v>
          </cell>
          <cell r="AJ37">
            <v>0</v>
          </cell>
        </row>
        <row r="38">
          <cell r="E38">
            <v>0</v>
          </cell>
          <cell r="P38">
            <v>4114178</v>
          </cell>
          <cell r="AB38">
            <v>0</v>
          </cell>
          <cell r="AJ38">
            <v>4114178</v>
          </cell>
        </row>
        <row r="39">
          <cell r="E39">
            <v>0</v>
          </cell>
          <cell r="P39">
            <v>0</v>
          </cell>
          <cell r="AB39">
            <v>0</v>
          </cell>
          <cell r="AJ39">
            <v>0</v>
          </cell>
        </row>
        <row r="40">
          <cell r="E40">
            <v>0</v>
          </cell>
          <cell r="P40">
            <v>0</v>
          </cell>
          <cell r="AB40">
            <v>0</v>
          </cell>
          <cell r="AJ40">
            <v>0</v>
          </cell>
        </row>
        <row r="41">
          <cell r="E41">
            <v>0</v>
          </cell>
          <cell r="P41">
            <v>0</v>
          </cell>
          <cell r="AB41">
            <v>800000</v>
          </cell>
          <cell r="AJ41">
            <v>800000</v>
          </cell>
        </row>
        <row r="42">
          <cell r="E42">
            <v>0</v>
          </cell>
          <cell r="P42">
            <v>0</v>
          </cell>
          <cell r="AB42">
            <v>0</v>
          </cell>
          <cell r="AJ42">
            <v>0</v>
          </cell>
        </row>
        <row r="43">
          <cell r="E43">
            <v>0</v>
          </cell>
          <cell r="P43">
            <v>0</v>
          </cell>
          <cell r="AB43">
            <v>0</v>
          </cell>
          <cell r="AJ43">
            <v>0</v>
          </cell>
        </row>
        <row r="44">
          <cell r="E44">
            <v>0</v>
          </cell>
          <cell r="P44">
            <v>0</v>
          </cell>
          <cell r="AB44">
            <v>0</v>
          </cell>
          <cell r="AJ44">
            <v>0</v>
          </cell>
        </row>
        <row r="45">
          <cell r="E45">
            <v>0</v>
          </cell>
          <cell r="P45">
            <v>0</v>
          </cell>
          <cell r="AB45">
            <v>0</v>
          </cell>
          <cell r="AJ45">
            <v>0</v>
          </cell>
        </row>
        <row r="46">
          <cell r="E46">
            <v>0</v>
          </cell>
          <cell r="P46">
            <v>0</v>
          </cell>
          <cell r="AB46">
            <v>0</v>
          </cell>
          <cell r="AJ46">
            <v>0</v>
          </cell>
        </row>
        <row r="47">
          <cell r="E47">
            <v>0</v>
          </cell>
          <cell r="P47">
            <v>0</v>
          </cell>
          <cell r="AB47">
            <v>0</v>
          </cell>
          <cell r="AJ47">
            <v>0</v>
          </cell>
        </row>
        <row r="48">
          <cell r="E48">
            <v>0</v>
          </cell>
          <cell r="P48">
            <v>0</v>
          </cell>
          <cell r="AB48">
            <v>0</v>
          </cell>
          <cell r="AJ48">
            <v>0</v>
          </cell>
        </row>
        <row r="51">
          <cell r="E51">
            <v>0</v>
          </cell>
          <cell r="P51">
            <v>0</v>
          </cell>
          <cell r="AB51">
            <v>0</v>
          </cell>
          <cell r="AJ51">
            <v>0</v>
          </cell>
        </row>
        <row r="52">
          <cell r="E52">
            <v>0</v>
          </cell>
        </row>
        <row r="53">
          <cell r="E53">
            <v>0</v>
          </cell>
          <cell r="P53">
            <v>0</v>
          </cell>
          <cell r="AB53">
            <v>0</v>
          </cell>
          <cell r="AJ53">
            <v>0</v>
          </cell>
        </row>
        <row r="55">
          <cell r="E55">
            <v>0</v>
          </cell>
          <cell r="P55">
            <v>0</v>
          </cell>
          <cell r="AB55">
            <v>0</v>
          </cell>
          <cell r="AJ55">
            <v>0</v>
          </cell>
        </row>
        <row r="56">
          <cell r="E56">
            <v>0</v>
          </cell>
          <cell r="P56">
            <v>0</v>
          </cell>
          <cell r="AB56">
            <v>0</v>
          </cell>
          <cell r="AJ56">
            <v>0</v>
          </cell>
        </row>
        <row r="57">
          <cell r="E57">
            <v>0</v>
          </cell>
          <cell r="P57">
            <v>0</v>
          </cell>
          <cell r="AB57">
            <v>0</v>
          </cell>
          <cell r="AJ57">
            <v>0</v>
          </cell>
        </row>
        <row r="59">
          <cell r="E59">
            <v>0</v>
          </cell>
          <cell r="P59">
            <v>0</v>
          </cell>
          <cell r="AB59">
            <v>0</v>
          </cell>
          <cell r="AJ59">
            <v>0</v>
          </cell>
        </row>
        <row r="60">
          <cell r="E60">
            <v>0</v>
          </cell>
          <cell r="P60">
            <v>0</v>
          </cell>
          <cell r="AB60">
            <v>0</v>
          </cell>
          <cell r="AJ60">
            <v>0</v>
          </cell>
        </row>
        <row r="62">
          <cell r="E62">
            <v>0</v>
          </cell>
          <cell r="P62">
            <v>0</v>
          </cell>
          <cell r="AB62">
            <v>0</v>
          </cell>
          <cell r="AJ62">
            <v>0</v>
          </cell>
        </row>
        <row r="63">
          <cell r="E63">
            <v>0</v>
          </cell>
          <cell r="P63">
            <v>0</v>
          </cell>
          <cell r="AB63">
            <v>0</v>
          </cell>
          <cell r="AJ63">
            <v>0</v>
          </cell>
        </row>
        <row r="65">
          <cell r="E65">
            <v>0</v>
          </cell>
          <cell r="P65">
            <v>0</v>
          </cell>
          <cell r="AB65">
            <v>0</v>
          </cell>
          <cell r="AJ65">
            <v>0</v>
          </cell>
        </row>
        <row r="66">
          <cell r="E66">
            <v>0</v>
          </cell>
          <cell r="P66">
            <v>0</v>
          </cell>
          <cell r="AB66">
            <v>0</v>
          </cell>
          <cell r="AJ66">
            <v>0</v>
          </cell>
        </row>
        <row r="67">
          <cell r="E67">
            <v>0</v>
          </cell>
          <cell r="AJ67">
            <v>0</v>
          </cell>
        </row>
        <row r="68">
          <cell r="E68">
            <v>0</v>
          </cell>
          <cell r="P68">
            <v>0</v>
          </cell>
          <cell r="AB68">
            <v>0</v>
          </cell>
          <cell r="AJ68">
            <v>0</v>
          </cell>
        </row>
        <row r="69">
          <cell r="E69">
            <v>0</v>
          </cell>
          <cell r="P69">
            <v>0</v>
          </cell>
          <cell r="AB69">
            <v>0</v>
          </cell>
          <cell r="AJ69">
            <v>0</v>
          </cell>
        </row>
        <row r="71">
          <cell r="E71">
            <v>0</v>
          </cell>
          <cell r="P71">
            <v>0</v>
          </cell>
          <cell r="AB71">
            <v>0</v>
          </cell>
          <cell r="AJ71">
            <v>0</v>
          </cell>
        </row>
        <row r="72">
          <cell r="E72">
            <v>0</v>
          </cell>
          <cell r="P72">
            <v>0</v>
          </cell>
          <cell r="AB72">
            <v>0</v>
          </cell>
          <cell r="AJ72">
            <v>0</v>
          </cell>
        </row>
        <row r="73">
          <cell r="E73">
            <v>0</v>
          </cell>
          <cell r="P73">
            <v>0</v>
          </cell>
          <cell r="AB73">
            <v>0</v>
          </cell>
          <cell r="AJ73">
            <v>0</v>
          </cell>
        </row>
        <row r="74">
          <cell r="E74">
            <v>0</v>
          </cell>
          <cell r="P74">
            <v>0</v>
          </cell>
          <cell r="AB74">
            <v>0</v>
          </cell>
          <cell r="AJ74">
            <v>0</v>
          </cell>
        </row>
        <row r="75">
          <cell r="E75">
            <v>0</v>
          </cell>
        </row>
        <row r="76">
          <cell r="E76">
            <v>0</v>
          </cell>
          <cell r="P76">
            <v>0</v>
          </cell>
          <cell r="AB76">
            <v>0</v>
          </cell>
          <cell r="AJ76">
            <v>0</v>
          </cell>
        </row>
        <row r="77">
          <cell r="E77">
            <v>0</v>
          </cell>
          <cell r="P77">
            <v>0</v>
          </cell>
          <cell r="AB77">
            <v>0</v>
          </cell>
          <cell r="AJ77">
            <v>0</v>
          </cell>
        </row>
        <row r="78">
          <cell r="E78">
            <v>0</v>
          </cell>
          <cell r="P78">
            <v>0</v>
          </cell>
          <cell r="AB78">
            <v>0</v>
          </cell>
          <cell r="AJ78">
            <v>0</v>
          </cell>
        </row>
        <row r="79">
          <cell r="AJ79">
            <v>0</v>
          </cell>
        </row>
        <row r="80">
          <cell r="E80">
            <v>0</v>
          </cell>
          <cell r="P80">
            <v>0</v>
          </cell>
          <cell r="AB80">
            <v>0</v>
          </cell>
          <cell r="AJ80">
            <v>0</v>
          </cell>
        </row>
        <row r="81">
          <cell r="X81">
            <v>3504</v>
          </cell>
          <cell r="AJ81">
            <v>3504</v>
          </cell>
        </row>
        <row r="82">
          <cell r="E82">
            <v>0</v>
          </cell>
          <cell r="P82">
            <v>0</v>
          </cell>
          <cell r="AB82">
            <v>0</v>
          </cell>
          <cell r="AJ82">
            <v>0</v>
          </cell>
        </row>
        <row r="83">
          <cell r="E83">
            <v>0</v>
          </cell>
          <cell r="P83">
            <v>0</v>
          </cell>
          <cell r="AB83">
            <v>0</v>
          </cell>
          <cell r="AJ83">
            <v>0</v>
          </cell>
        </row>
        <row r="84">
          <cell r="E84">
            <v>0</v>
          </cell>
          <cell r="P84">
            <v>0</v>
          </cell>
          <cell r="AB84">
            <v>0</v>
          </cell>
          <cell r="AJ84">
            <v>0</v>
          </cell>
        </row>
        <row r="86">
          <cell r="E86">
            <v>0</v>
          </cell>
          <cell r="P86">
            <v>0</v>
          </cell>
          <cell r="AB86">
            <v>0</v>
          </cell>
          <cell r="AJ86">
            <v>0</v>
          </cell>
        </row>
        <row r="87">
          <cell r="E87">
            <v>0</v>
          </cell>
          <cell r="P87">
            <v>0</v>
          </cell>
          <cell r="AB87">
            <v>0</v>
          </cell>
          <cell r="AJ87">
            <v>0</v>
          </cell>
        </row>
        <row r="88">
          <cell r="E88">
            <v>0</v>
          </cell>
          <cell r="P88">
            <v>0</v>
          </cell>
          <cell r="AB88">
            <v>0</v>
          </cell>
          <cell r="AJ88">
            <v>0</v>
          </cell>
        </row>
        <row r="89">
          <cell r="E89">
            <v>0</v>
          </cell>
          <cell r="P89">
            <v>0</v>
          </cell>
          <cell r="AB89">
            <v>0</v>
          </cell>
          <cell r="AJ89">
            <v>0</v>
          </cell>
        </row>
        <row r="90">
          <cell r="E90">
            <v>0</v>
          </cell>
          <cell r="P90">
            <v>0</v>
          </cell>
          <cell r="AB90">
            <v>0</v>
          </cell>
          <cell r="AJ90">
            <v>0</v>
          </cell>
        </row>
        <row r="95">
          <cell r="E95">
            <v>3609522</v>
          </cell>
          <cell r="L95">
            <v>3181000</v>
          </cell>
          <cell r="P95">
            <v>0</v>
          </cell>
          <cell r="AB95">
            <v>0</v>
          </cell>
          <cell r="AF95">
            <v>0</v>
          </cell>
          <cell r="AJ95">
            <v>6790522</v>
          </cell>
        </row>
        <row r="97">
          <cell r="E97">
            <v>0</v>
          </cell>
          <cell r="AJ97">
            <v>0</v>
          </cell>
        </row>
        <row r="98">
          <cell r="E98">
            <v>0</v>
          </cell>
          <cell r="AJ98">
            <v>0</v>
          </cell>
        </row>
        <row r="99">
          <cell r="E99">
            <v>0</v>
          </cell>
          <cell r="P99">
            <v>0</v>
          </cell>
          <cell r="AB99">
            <v>0</v>
          </cell>
          <cell r="AJ99">
            <v>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90"/>
  <sheetViews>
    <sheetView zoomScaleNormal="100" workbookViewId="0">
      <pane xSplit="1" ySplit="7" topLeftCell="B35" activePane="bottomRight" state="frozen"/>
      <selection pane="topRight" activeCell="B1" sqref="B1"/>
      <selection pane="bottomLeft" activeCell="A8" sqref="A8"/>
      <selection pane="bottomRight" activeCell="C49" sqref="C49"/>
    </sheetView>
  </sheetViews>
  <sheetFormatPr defaultColWidth="3.5703125" defaultRowHeight="12.75" x14ac:dyDescent="0.2"/>
  <cols>
    <col min="1" max="1" width="39.7109375" style="27" customWidth="1"/>
    <col min="2" max="3" width="13" style="27" customWidth="1"/>
    <col min="4" max="4" width="2.5703125" style="27" customWidth="1"/>
    <col min="5" max="5" width="13.7109375" style="27" customWidth="1"/>
    <col min="6" max="6" width="13.140625" style="27" customWidth="1"/>
    <col min="7" max="7" width="2.7109375" style="27" customWidth="1"/>
    <col min="8" max="8" width="9" style="181" customWidth="1"/>
    <col min="9" max="9" width="13" style="27" customWidth="1"/>
    <col min="10" max="10" width="2.7109375" style="27" customWidth="1"/>
    <col min="11" max="16384" width="3.5703125" style="46"/>
  </cols>
  <sheetData>
    <row r="1" spans="1:10" x14ac:dyDescent="0.2">
      <c r="A1" s="53"/>
      <c r="B1" s="53"/>
      <c r="C1" s="53"/>
      <c r="D1" s="53"/>
      <c r="E1" s="53"/>
      <c r="F1" s="53"/>
      <c r="G1" s="53"/>
      <c r="H1" s="88"/>
      <c r="I1" s="89"/>
      <c r="J1" s="89"/>
    </row>
    <row r="2" spans="1:10" ht="15.75" x14ac:dyDescent="0.25">
      <c r="A2" s="91" t="s">
        <v>143</v>
      </c>
      <c r="B2" s="91"/>
      <c r="C2" s="91"/>
      <c r="D2" s="91"/>
      <c r="E2" s="92"/>
      <c r="F2" s="92"/>
      <c r="G2" s="92"/>
      <c r="H2" s="93"/>
      <c r="I2" s="94"/>
      <c r="J2" s="94"/>
    </row>
    <row r="3" spans="1:10" x14ac:dyDescent="0.2">
      <c r="A3" s="92" t="str">
        <f>[1]BYDEPT!A2</f>
        <v>JANUARY 1-OCTOBER 31, 2017</v>
      </c>
      <c r="B3" s="92"/>
      <c r="C3" s="92"/>
      <c r="D3" s="92"/>
      <c r="E3" s="53"/>
      <c r="F3" s="53"/>
      <c r="G3" s="53"/>
      <c r="H3" s="88"/>
      <c r="I3" s="95"/>
      <c r="J3" s="95"/>
    </row>
    <row r="4" spans="1:10" x14ac:dyDescent="0.2">
      <c r="A4" s="95" t="s">
        <v>2</v>
      </c>
      <c r="B4" s="95"/>
      <c r="C4" s="95"/>
      <c r="D4" s="95"/>
      <c r="E4" s="95"/>
      <c r="F4" s="95"/>
      <c r="G4" s="95"/>
      <c r="H4" s="93"/>
      <c r="I4" s="95"/>
      <c r="J4" s="95"/>
    </row>
    <row r="5" spans="1:10" ht="21.75" customHeight="1" x14ac:dyDescent="0.2">
      <c r="A5" s="429" t="s">
        <v>3</v>
      </c>
      <c r="B5" s="424" t="s">
        <v>144</v>
      </c>
      <c r="C5" s="424"/>
      <c r="D5" s="424"/>
      <c r="E5" s="424"/>
      <c r="F5" s="425" t="s">
        <v>145</v>
      </c>
      <c r="G5" s="426"/>
      <c r="H5" s="424" t="s">
        <v>146</v>
      </c>
      <c r="I5" s="424" t="s">
        <v>147</v>
      </c>
      <c r="J5" s="424"/>
    </row>
    <row r="6" spans="1:10" ht="12.75" customHeight="1" x14ac:dyDescent="0.2">
      <c r="A6" s="429"/>
      <c r="B6" s="424" t="s">
        <v>148</v>
      </c>
      <c r="C6" s="425" t="s">
        <v>149</v>
      </c>
      <c r="D6" s="426"/>
      <c r="E6" s="424" t="s">
        <v>150</v>
      </c>
      <c r="F6" s="430"/>
      <c r="G6" s="431"/>
      <c r="H6" s="424"/>
      <c r="I6" s="424"/>
      <c r="J6" s="424"/>
    </row>
    <row r="7" spans="1:10" ht="21" customHeight="1" x14ac:dyDescent="0.2">
      <c r="A7" s="429"/>
      <c r="B7" s="424"/>
      <c r="C7" s="427"/>
      <c r="D7" s="428"/>
      <c r="E7" s="424"/>
      <c r="F7" s="427"/>
      <c r="G7" s="428"/>
      <c r="H7" s="424"/>
      <c r="I7" s="424"/>
      <c r="J7" s="424"/>
    </row>
    <row r="8" spans="1:10" ht="15.95" customHeight="1" x14ac:dyDescent="0.2">
      <c r="A8" s="96" t="s">
        <v>151</v>
      </c>
      <c r="B8" s="97">
        <f>B9+B10</f>
        <v>2431986952</v>
      </c>
      <c r="C8" s="98">
        <f>C9+C10</f>
        <v>0</v>
      </c>
      <c r="D8" s="99"/>
      <c r="E8" s="97">
        <f>E9+E10</f>
        <v>2431986952</v>
      </c>
      <c r="F8" s="100">
        <f>F9+F10</f>
        <v>2063202272</v>
      </c>
      <c r="G8" s="100"/>
      <c r="H8" s="101">
        <f>F8/E8</f>
        <v>0.84836074893546554</v>
      </c>
      <c r="I8" s="102">
        <f>I9+I10</f>
        <v>368784680</v>
      </c>
      <c r="J8" s="103"/>
    </row>
    <row r="9" spans="1:10" ht="15.95" customHeight="1" x14ac:dyDescent="0.2">
      <c r="A9" s="18" t="s">
        <v>152</v>
      </c>
      <c r="B9" s="18">
        <f>[1]BYDEPT!F8</f>
        <v>1968797453</v>
      </c>
      <c r="C9" s="18">
        <f>[1]BYDEPT!AE8</f>
        <v>547045</v>
      </c>
      <c r="D9" s="421" t="s">
        <v>153</v>
      </c>
      <c r="E9" s="105">
        <f>SUM(B9:C9)</f>
        <v>1969344498</v>
      </c>
      <c r="F9" s="106">
        <f>[1]BYDEPT!BD8</f>
        <v>1799821243</v>
      </c>
      <c r="G9" s="107"/>
      <c r="H9" s="108">
        <f>F9/E9</f>
        <v>0.91391894350015346</v>
      </c>
      <c r="I9" s="109">
        <f>E9-F9</f>
        <v>169523255</v>
      </c>
      <c r="J9" s="110"/>
    </row>
    <row r="10" spans="1:10" ht="15.95" customHeight="1" x14ac:dyDescent="0.2">
      <c r="A10" s="111" t="s">
        <v>154</v>
      </c>
      <c r="B10" s="111">
        <f>[1]BYDEPT!F97</f>
        <v>463189499</v>
      </c>
      <c r="C10" s="111">
        <f>[1]BYDEPT!AE97</f>
        <v>-547045</v>
      </c>
      <c r="D10" s="422"/>
      <c r="E10" s="105">
        <f>SUM(B10:C10)</f>
        <v>462642454</v>
      </c>
      <c r="F10" s="109">
        <f>[1]BYDEPT!BD97</f>
        <v>263381029</v>
      </c>
      <c r="G10" s="107"/>
      <c r="H10" s="108">
        <f>F10/E10</f>
        <v>0.56929714669030351</v>
      </c>
      <c r="I10" s="109">
        <f>E10-F10</f>
        <v>199261425</v>
      </c>
      <c r="J10" s="110"/>
    </row>
    <row r="11" spans="1:10" ht="15.95" customHeight="1" x14ac:dyDescent="0.2">
      <c r="A11" s="112"/>
      <c r="B11" s="112"/>
      <c r="C11" s="112"/>
      <c r="D11" s="113"/>
      <c r="E11" s="114"/>
      <c r="F11" s="115"/>
      <c r="G11" s="104"/>
      <c r="H11" s="116"/>
      <c r="I11" s="115"/>
      <c r="J11" s="103"/>
    </row>
    <row r="12" spans="1:10" ht="15.95" customHeight="1" x14ac:dyDescent="0.2">
      <c r="A12" s="117" t="s">
        <v>155</v>
      </c>
      <c r="B12" s="118">
        <f>SUM(B13:B17)+SUM(B20:B22)</f>
        <v>918013048</v>
      </c>
      <c r="C12" s="119">
        <f>SUM(C13:C17)+SUM(C20:C22)</f>
        <v>0</v>
      </c>
      <c r="D12" s="120"/>
      <c r="E12" s="118">
        <f>SUM(E13:E17)+SUM(E20:E22)</f>
        <v>918013048</v>
      </c>
      <c r="F12" s="119">
        <f>SUM(F13:F17)+SUM(F20:F22)</f>
        <v>889727445</v>
      </c>
      <c r="G12" s="121"/>
      <c r="H12" s="122">
        <f t="shared" ref="H12:H22" si="0">F12/E12</f>
        <v>0.96918823423956391</v>
      </c>
      <c r="I12" s="119">
        <f>SUM(I13:I17)+SUM(I20:I22)</f>
        <v>28285603</v>
      </c>
      <c r="J12" s="123"/>
    </row>
    <row r="13" spans="1:10" ht="15.95" customHeight="1" x14ac:dyDescent="0.25">
      <c r="A13" s="124" t="s">
        <v>156</v>
      </c>
      <c r="B13" s="124">
        <f>[1]BYDEPT!F112</f>
        <v>37870798</v>
      </c>
      <c r="C13" s="124"/>
      <c r="D13" s="20"/>
      <c r="E13" s="64">
        <f>SUM(B13:C13)</f>
        <v>37870798</v>
      </c>
      <c r="F13" s="62">
        <f>[1]BYDEPT!BD112</f>
        <v>39965612</v>
      </c>
      <c r="G13" s="125"/>
      <c r="H13" s="126">
        <f t="shared" si="0"/>
        <v>1.0553147572966379</v>
      </c>
      <c r="I13" s="109">
        <f>E13-F13</f>
        <v>-2094814</v>
      </c>
      <c r="J13" s="127" t="s">
        <v>157</v>
      </c>
    </row>
    <row r="14" spans="1:10" ht="15.95" customHeight="1" x14ac:dyDescent="0.25">
      <c r="A14" s="18" t="s">
        <v>158</v>
      </c>
      <c r="B14" s="18">
        <f>[1]BYDEPT!F113</f>
        <v>486885005</v>
      </c>
      <c r="C14" s="18"/>
      <c r="D14" s="15"/>
      <c r="E14" s="64">
        <f>SUM(B14:C14)</f>
        <v>486885005</v>
      </c>
      <c r="F14" s="62">
        <f>[1]BYDEPT!BD113</f>
        <v>486885005</v>
      </c>
      <c r="G14" s="125"/>
      <c r="H14" s="128">
        <f t="shared" si="0"/>
        <v>1</v>
      </c>
      <c r="I14" s="109">
        <f>E14-F14</f>
        <v>0</v>
      </c>
      <c r="J14" s="110"/>
    </row>
    <row r="15" spans="1:10" ht="15.95" customHeight="1" x14ac:dyDescent="0.25">
      <c r="A15" s="124" t="s">
        <v>159</v>
      </c>
      <c r="B15" s="124">
        <f>[1]BYDEPT!F114</f>
        <v>480</v>
      </c>
      <c r="C15" s="124"/>
      <c r="D15" s="20"/>
      <c r="E15" s="64">
        <f>SUM(B15:C15)</f>
        <v>480</v>
      </c>
      <c r="F15" s="62">
        <f>[1]BYDEPT!BD114</f>
        <v>480</v>
      </c>
      <c r="G15" s="125"/>
      <c r="H15" s="128">
        <f t="shared" si="0"/>
        <v>1</v>
      </c>
      <c r="I15" s="109">
        <f>E15-F15</f>
        <v>0</v>
      </c>
      <c r="J15" s="110"/>
    </row>
    <row r="16" spans="1:10" ht="15.95" hidden="1" customHeight="1" x14ac:dyDescent="0.25">
      <c r="A16" s="124" t="s">
        <v>160</v>
      </c>
      <c r="B16" s="124">
        <f>[1]BYDEPT!F115</f>
        <v>0</v>
      </c>
      <c r="C16" s="124" t="s">
        <v>161</v>
      </c>
      <c r="D16" s="20"/>
      <c r="E16" s="64">
        <f>SUM(B16:C16)</f>
        <v>0</v>
      </c>
      <c r="F16" s="62">
        <f>[1]BYDEPT!BD115</f>
        <v>0</v>
      </c>
      <c r="G16" s="125"/>
      <c r="H16" s="128"/>
      <c r="I16" s="109">
        <f>E16-F16</f>
        <v>0</v>
      </c>
      <c r="J16" s="110"/>
    </row>
    <row r="17" spans="1:10" ht="15.95" customHeight="1" x14ac:dyDescent="0.25">
      <c r="A17" s="124" t="s">
        <v>162</v>
      </c>
      <c r="B17" s="129">
        <f>SUM(B18:B19)</f>
        <v>22114600</v>
      </c>
      <c r="C17" s="129">
        <f>SUM(C18:C19)</f>
        <v>0</v>
      </c>
      <c r="D17" s="130"/>
      <c r="E17" s="25">
        <f>SUM(E18:E19)</f>
        <v>22114600</v>
      </c>
      <c r="F17" s="22">
        <f>SUM(F18:F19)</f>
        <v>20822433</v>
      </c>
      <c r="G17" s="131"/>
      <c r="H17" s="132">
        <f t="shared" si="0"/>
        <v>0.94156950611813006</v>
      </c>
      <c r="I17" s="129">
        <f>SUM(I18:I19)</f>
        <v>1292167</v>
      </c>
      <c r="J17" s="133"/>
    </row>
    <row r="18" spans="1:10" ht="15.95" customHeight="1" x14ac:dyDescent="0.25">
      <c r="A18" s="124" t="s">
        <v>163</v>
      </c>
      <c r="B18" s="124">
        <f>[1]BYDEPT!F117</f>
        <v>13090992</v>
      </c>
      <c r="C18" s="124"/>
      <c r="D18" s="20"/>
      <c r="E18" s="64">
        <f t="shared" ref="E18:E22" si="1">SUM(B18:C18)</f>
        <v>13090992</v>
      </c>
      <c r="F18" s="62">
        <f>[1]BYDEPT!BD117</f>
        <v>11798825</v>
      </c>
      <c r="G18" s="125"/>
      <c r="H18" s="128">
        <f t="shared" si="0"/>
        <v>0.90129342375276067</v>
      </c>
      <c r="I18" s="109">
        <f t="shared" ref="I18:I22" si="2">E18-F18</f>
        <v>1292167</v>
      </c>
      <c r="J18" s="110"/>
    </row>
    <row r="19" spans="1:10" ht="15.95" customHeight="1" x14ac:dyDescent="0.25">
      <c r="A19" s="124" t="s">
        <v>164</v>
      </c>
      <c r="B19" s="124">
        <f>[1]BYDEPT!F118</f>
        <v>9023608</v>
      </c>
      <c r="C19" s="124"/>
      <c r="D19" s="20"/>
      <c r="E19" s="64">
        <f t="shared" si="1"/>
        <v>9023608</v>
      </c>
      <c r="F19" s="62">
        <f>[1]BYDEPT!BD118</f>
        <v>9023608</v>
      </c>
      <c r="G19" s="125"/>
      <c r="H19" s="128">
        <f t="shared" si="0"/>
        <v>1</v>
      </c>
      <c r="I19" s="109">
        <f t="shared" si="2"/>
        <v>0</v>
      </c>
      <c r="J19" s="110"/>
    </row>
    <row r="20" spans="1:10" ht="15.95" customHeight="1" x14ac:dyDescent="0.25">
      <c r="A20" s="124" t="s">
        <v>165</v>
      </c>
      <c r="B20" s="124">
        <f>[1]BYDEPT!F119</f>
        <v>16765165</v>
      </c>
      <c r="C20" s="124"/>
      <c r="D20" s="20"/>
      <c r="E20" s="64">
        <f t="shared" si="1"/>
        <v>16765165</v>
      </c>
      <c r="F20" s="62">
        <f>[1]BYDEPT!BD119</f>
        <v>0</v>
      </c>
      <c r="G20" s="125"/>
      <c r="H20" s="128">
        <f t="shared" si="0"/>
        <v>0</v>
      </c>
      <c r="I20" s="109">
        <f t="shared" si="2"/>
        <v>16765165</v>
      </c>
      <c r="J20" s="110"/>
    </row>
    <row r="21" spans="1:10" ht="15.95" customHeight="1" x14ac:dyDescent="0.25">
      <c r="A21" s="124" t="s">
        <v>166</v>
      </c>
      <c r="B21" s="124">
        <f>[1]BYDEPT!F120</f>
        <v>334877000</v>
      </c>
      <c r="C21" s="124"/>
      <c r="D21" s="20"/>
      <c r="E21" s="64">
        <f t="shared" si="1"/>
        <v>334877000</v>
      </c>
      <c r="F21" s="62">
        <f>[1]BYDEPT!BD120</f>
        <v>334877000</v>
      </c>
      <c r="G21" s="125"/>
      <c r="H21" s="128">
        <f>F21/E21</f>
        <v>1</v>
      </c>
      <c r="I21" s="109">
        <f t="shared" si="2"/>
        <v>0</v>
      </c>
      <c r="J21" s="110"/>
    </row>
    <row r="22" spans="1:10" ht="15.95" customHeight="1" x14ac:dyDescent="0.25">
      <c r="A22" s="18" t="s">
        <v>167</v>
      </c>
      <c r="B22" s="18">
        <f>[1]GAARD!F298</f>
        <v>19500000</v>
      </c>
      <c r="C22" s="18"/>
      <c r="D22" s="15"/>
      <c r="E22" s="64">
        <f t="shared" si="1"/>
        <v>19500000</v>
      </c>
      <c r="F22" s="62">
        <f>[1]BYDEPT!BD121</f>
        <v>7176915</v>
      </c>
      <c r="G22" s="125"/>
      <c r="H22" s="128">
        <f t="shared" si="0"/>
        <v>0.36804692307692305</v>
      </c>
      <c r="I22" s="109">
        <f t="shared" si="2"/>
        <v>12323085</v>
      </c>
      <c r="J22" s="110"/>
    </row>
    <row r="23" spans="1:10" ht="15.95" customHeight="1" x14ac:dyDescent="0.25">
      <c r="A23" s="124"/>
      <c r="B23" s="124"/>
      <c r="C23" s="124"/>
      <c r="D23" s="20"/>
      <c r="E23" s="64"/>
      <c r="F23" s="62"/>
      <c r="G23" s="125"/>
      <c r="H23" s="128"/>
      <c r="I23" s="124"/>
      <c r="J23" s="133"/>
    </row>
    <row r="24" spans="1:10" s="44" customFormat="1" ht="15.95" customHeight="1" x14ac:dyDescent="0.25">
      <c r="A24" s="134" t="s">
        <v>168</v>
      </c>
      <c r="B24" s="135">
        <f>B12+B8</f>
        <v>3350000000</v>
      </c>
      <c r="C24" s="134">
        <f>C12+C8</f>
        <v>0</v>
      </c>
      <c r="D24" s="136"/>
      <c r="E24" s="135">
        <f>E12+E8</f>
        <v>3350000000</v>
      </c>
      <c r="F24" s="134">
        <f>F12+F8</f>
        <v>2952929717</v>
      </c>
      <c r="G24" s="137"/>
      <c r="H24" s="138">
        <f>F24/E24</f>
        <v>0.88147155731343285</v>
      </c>
      <c r="I24" s="134">
        <f>I12+I8</f>
        <v>397070283</v>
      </c>
      <c r="J24" s="123"/>
    </row>
    <row r="25" spans="1:10" ht="15.95" customHeight="1" x14ac:dyDescent="0.25">
      <c r="A25" s="62"/>
      <c r="B25" s="62"/>
      <c r="C25" s="62"/>
      <c r="E25" s="64"/>
      <c r="F25" s="62"/>
      <c r="G25" s="125"/>
      <c r="H25" s="128"/>
      <c r="I25" s="124"/>
      <c r="J25" s="133"/>
    </row>
    <row r="26" spans="1:10" ht="15.95" customHeight="1" x14ac:dyDescent="0.25">
      <c r="A26" s="134" t="s">
        <v>169</v>
      </c>
      <c r="B26" s="135">
        <f>B27+B31+B33</f>
        <v>0</v>
      </c>
      <c r="C26" s="134">
        <f>C27+C31+C33</f>
        <v>0</v>
      </c>
      <c r="D26" s="136"/>
      <c r="E26" s="135">
        <f>E27+E31+E33</f>
        <v>0</v>
      </c>
      <c r="F26" s="134">
        <f>F27+F31+F33</f>
        <v>65841671</v>
      </c>
      <c r="G26" s="137" t="s">
        <v>170</v>
      </c>
      <c r="H26" s="138"/>
      <c r="I26" s="134">
        <f>I27+I31+I33</f>
        <v>-65841671</v>
      </c>
      <c r="J26" s="123"/>
    </row>
    <row r="27" spans="1:10" ht="15.95" customHeight="1" x14ac:dyDescent="0.25">
      <c r="A27" s="139" t="s">
        <v>171</v>
      </c>
      <c r="B27" s="118">
        <f>SUM(B28:B29)</f>
        <v>0</v>
      </c>
      <c r="C27" s="119">
        <f>SUM(C28:C29)</f>
        <v>0</v>
      </c>
      <c r="D27" s="120"/>
      <c r="E27" s="118">
        <f>SUM(E28:E29)</f>
        <v>0</v>
      </c>
      <c r="F27" s="119">
        <f>SUM(F28:F29)</f>
        <v>43403151</v>
      </c>
      <c r="G27" s="140"/>
      <c r="H27" s="122"/>
      <c r="I27" s="119">
        <f>SUM(I28:I29)</f>
        <v>-43403151</v>
      </c>
      <c r="J27" s="123"/>
    </row>
    <row r="28" spans="1:10" ht="15.95" customHeight="1" x14ac:dyDescent="0.25">
      <c r="A28" s="18" t="s">
        <v>172</v>
      </c>
      <c r="B28" s="141"/>
      <c r="C28" s="141"/>
      <c r="D28" s="142"/>
      <c r="E28" s="143">
        <f>SUM(B28:C28)</f>
        <v>0</v>
      </c>
      <c r="F28" s="111">
        <f>[1]BYDEPT!BD127</f>
        <v>17332532</v>
      </c>
      <c r="G28" s="144"/>
      <c r="H28" s="128"/>
      <c r="I28" s="109">
        <f>E28-F28</f>
        <v>-17332532</v>
      </c>
      <c r="J28" s="110"/>
    </row>
    <row r="29" spans="1:10" ht="15.95" customHeight="1" x14ac:dyDescent="0.25">
      <c r="A29" s="111" t="s">
        <v>173</v>
      </c>
      <c r="B29" s="145"/>
      <c r="C29" s="145"/>
      <c r="D29" s="146"/>
      <c r="E29" s="143">
        <f>SUM(B29:C29)</f>
        <v>0</v>
      </c>
      <c r="F29" s="111">
        <f>[1]BYDEPT!BD216</f>
        <v>26070619</v>
      </c>
      <c r="G29" s="144"/>
      <c r="H29" s="128"/>
      <c r="I29" s="109">
        <f>E29-F29</f>
        <v>-26070619</v>
      </c>
      <c r="J29" s="110"/>
    </row>
    <row r="30" spans="1:10" ht="10.5" customHeight="1" x14ac:dyDescent="0.25">
      <c r="A30" s="111"/>
      <c r="B30" s="111"/>
      <c r="C30" s="111"/>
      <c r="D30" s="147"/>
      <c r="E30" s="148"/>
      <c r="F30" s="111"/>
      <c r="G30" s="144"/>
      <c r="H30" s="128"/>
      <c r="I30" s="124"/>
      <c r="J30" s="133"/>
    </row>
    <row r="31" spans="1:10" s="44" customFormat="1" ht="15.95" customHeight="1" x14ac:dyDescent="0.25">
      <c r="A31" s="139" t="s">
        <v>131</v>
      </c>
      <c r="B31" s="139"/>
      <c r="C31" s="139"/>
      <c r="D31" s="149"/>
      <c r="E31" s="150">
        <f>SUM(B31:C31)</f>
        <v>0</v>
      </c>
      <c r="F31" s="117">
        <f>[1]BYDEPT!BD230</f>
        <v>13951976</v>
      </c>
      <c r="G31" s="151"/>
      <c r="H31" s="152"/>
      <c r="I31" s="115">
        <f>E31-F31</f>
        <v>-13951976</v>
      </c>
      <c r="J31" s="103"/>
    </row>
    <row r="32" spans="1:10" ht="15.95" customHeight="1" x14ac:dyDescent="0.25">
      <c r="A32" s="124"/>
      <c r="B32" s="124"/>
      <c r="C32" s="124"/>
      <c r="D32" s="20"/>
      <c r="E32" s="143"/>
      <c r="F32" s="124"/>
      <c r="G32" s="151"/>
      <c r="H32" s="153"/>
      <c r="I32" s="124"/>
      <c r="J32" s="133"/>
    </row>
    <row r="33" spans="1:10" ht="15.95" customHeight="1" x14ac:dyDescent="0.2">
      <c r="A33" s="139" t="s">
        <v>174</v>
      </c>
      <c r="B33" s="154">
        <f>SUM(B34:B45)</f>
        <v>0</v>
      </c>
      <c r="C33" s="155">
        <f>SUM(C34:C45)</f>
        <v>0</v>
      </c>
      <c r="D33" s="156"/>
      <c r="E33" s="154">
        <f>SUM(E34:E45)</f>
        <v>0</v>
      </c>
      <c r="F33" s="155">
        <f>SUM(F34:F45)</f>
        <v>8486544</v>
      </c>
      <c r="G33" s="157"/>
      <c r="H33" s="158"/>
      <c r="I33" s="119">
        <f>SUM(I34:I45)</f>
        <v>-8486544</v>
      </c>
      <c r="J33" s="123"/>
    </row>
    <row r="34" spans="1:10" ht="15.95" hidden="1" customHeight="1" x14ac:dyDescent="0.2">
      <c r="A34" s="18" t="s">
        <v>175</v>
      </c>
      <c r="B34" s="18"/>
      <c r="C34" s="18"/>
      <c r="D34" s="15"/>
      <c r="E34" s="148"/>
      <c r="F34" s="111">
        <f>[1]BYDEPT!BD233</f>
        <v>0</v>
      </c>
      <c r="G34" s="147"/>
      <c r="H34" s="159"/>
      <c r="I34" s="109">
        <f t="shared" ref="I34:I44" si="3">E34-F34</f>
        <v>0</v>
      </c>
      <c r="J34" s="110"/>
    </row>
    <row r="35" spans="1:10" ht="15.95" customHeight="1" x14ac:dyDescent="0.2">
      <c r="A35" s="18" t="s">
        <v>176</v>
      </c>
      <c r="B35" s="18"/>
      <c r="C35" s="18"/>
      <c r="D35" s="15"/>
      <c r="E35" s="148">
        <f t="shared" ref="E35:E44" si="4">SUM(B35:C35)</f>
        <v>0</v>
      </c>
      <c r="F35" s="111">
        <f>[1]BYDEPT!BD234</f>
        <v>954916</v>
      </c>
      <c r="G35" s="147"/>
      <c r="H35" s="128"/>
      <c r="I35" s="109">
        <f t="shared" si="3"/>
        <v>-954916</v>
      </c>
      <c r="J35" s="110"/>
    </row>
    <row r="36" spans="1:10" ht="15.95" customHeight="1" x14ac:dyDescent="0.2">
      <c r="A36" s="18" t="s">
        <v>177</v>
      </c>
      <c r="B36" s="18"/>
      <c r="C36" s="18"/>
      <c r="D36" s="15"/>
      <c r="E36" s="148">
        <f t="shared" si="4"/>
        <v>0</v>
      </c>
      <c r="F36" s="111">
        <f>[1]BYDEPT!BD235</f>
        <v>3844148</v>
      </c>
      <c r="G36" s="147"/>
      <c r="H36" s="128"/>
      <c r="I36" s="109">
        <f t="shared" si="3"/>
        <v>-3844148</v>
      </c>
      <c r="J36" s="110"/>
    </row>
    <row r="37" spans="1:10" ht="15.95" customHeight="1" x14ac:dyDescent="0.2">
      <c r="A37" s="124" t="s">
        <v>178</v>
      </c>
      <c r="B37" s="124"/>
      <c r="C37" s="124"/>
      <c r="D37" s="20"/>
      <c r="E37" s="148">
        <f t="shared" si="4"/>
        <v>0</v>
      </c>
      <c r="F37" s="111">
        <f>[1]BYDEPT!BD236</f>
        <v>745167</v>
      </c>
      <c r="G37" s="147"/>
      <c r="H37" s="128"/>
      <c r="I37" s="109">
        <f t="shared" si="3"/>
        <v>-745167</v>
      </c>
      <c r="J37" s="110"/>
    </row>
    <row r="38" spans="1:10" ht="15.95" customHeight="1" x14ac:dyDescent="0.2">
      <c r="A38" s="18" t="s">
        <v>179</v>
      </c>
      <c r="B38" s="18"/>
      <c r="C38" s="18"/>
      <c r="D38" s="15"/>
      <c r="E38" s="148">
        <f t="shared" si="4"/>
        <v>0</v>
      </c>
      <c r="F38" s="111">
        <f>[1]BYDEPT!BD237</f>
        <v>2942313</v>
      </c>
      <c r="G38" s="147"/>
      <c r="H38" s="128"/>
      <c r="I38" s="109">
        <f t="shared" si="3"/>
        <v>-2942313</v>
      </c>
      <c r="J38" s="110"/>
    </row>
    <row r="39" spans="1:10" ht="15.95" hidden="1" customHeight="1" x14ac:dyDescent="0.2">
      <c r="A39" s="160" t="s">
        <v>180</v>
      </c>
      <c r="B39" s="133"/>
      <c r="C39" s="124"/>
      <c r="D39" s="133"/>
      <c r="E39" s="148">
        <f t="shared" si="4"/>
        <v>0</v>
      </c>
      <c r="F39" s="111">
        <f>[1]BYDEPT!BD238</f>
        <v>0</v>
      </c>
      <c r="G39" s="147"/>
      <c r="H39" s="128"/>
      <c r="I39" s="109">
        <f t="shared" si="3"/>
        <v>0</v>
      </c>
      <c r="J39" s="110"/>
    </row>
    <row r="40" spans="1:10" ht="15.95" hidden="1" customHeight="1" x14ac:dyDescent="0.2">
      <c r="A40" s="124" t="s">
        <v>181</v>
      </c>
      <c r="B40" s="18"/>
      <c r="C40" s="18"/>
      <c r="D40" s="15"/>
      <c r="E40" s="148">
        <f t="shared" si="4"/>
        <v>0</v>
      </c>
      <c r="F40" s="111">
        <f>[1]BYDEPT!BD239</f>
        <v>0</v>
      </c>
      <c r="G40" s="147"/>
      <c r="H40" s="128"/>
      <c r="I40" s="109">
        <f t="shared" si="3"/>
        <v>0</v>
      </c>
      <c r="J40" s="110"/>
    </row>
    <row r="41" spans="1:10" ht="15.95" hidden="1" customHeight="1" x14ac:dyDescent="0.2">
      <c r="A41" s="18" t="s">
        <v>182</v>
      </c>
      <c r="B41" s="18"/>
      <c r="C41" s="18"/>
      <c r="D41" s="15"/>
      <c r="E41" s="148">
        <f t="shared" si="4"/>
        <v>0</v>
      </c>
      <c r="F41" s="111">
        <f>[1]BYDEPT!BD240</f>
        <v>0</v>
      </c>
      <c r="G41" s="147"/>
      <c r="H41" s="128"/>
      <c r="I41" s="109">
        <f t="shared" si="3"/>
        <v>0</v>
      </c>
      <c r="J41" s="110"/>
    </row>
    <row r="42" spans="1:10" ht="15.95" hidden="1" customHeight="1" x14ac:dyDescent="0.2">
      <c r="A42" s="18" t="s">
        <v>183</v>
      </c>
      <c r="B42" s="18"/>
      <c r="C42" s="18"/>
      <c r="D42" s="15"/>
      <c r="E42" s="148">
        <f t="shared" si="4"/>
        <v>0</v>
      </c>
      <c r="F42" s="111">
        <f>[1]BYDEPT!BD241</f>
        <v>0</v>
      </c>
      <c r="G42" s="147"/>
      <c r="H42" s="128"/>
      <c r="I42" s="109">
        <f t="shared" si="3"/>
        <v>0</v>
      </c>
      <c r="J42" s="110"/>
    </row>
    <row r="43" spans="1:10" ht="15.95" hidden="1" customHeight="1" x14ac:dyDescent="0.2">
      <c r="A43" s="18" t="s">
        <v>184</v>
      </c>
      <c r="B43" s="18"/>
      <c r="C43" s="18"/>
      <c r="D43" s="15"/>
      <c r="E43" s="148">
        <f t="shared" si="4"/>
        <v>0</v>
      </c>
      <c r="F43" s="111">
        <f>[1]BYDEPT!BD242</f>
        <v>0</v>
      </c>
      <c r="G43" s="147"/>
      <c r="H43" s="128"/>
      <c r="I43" s="109">
        <f t="shared" si="3"/>
        <v>0</v>
      </c>
      <c r="J43" s="110"/>
    </row>
    <row r="44" spans="1:10" ht="15.95" hidden="1" customHeight="1" x14ac:dyDescent="0.2">
      <c r="A44" s="18"/>
      <c r="B44" s="18"/>
      <c r="C44" s="18"/>
      <c r="D44" s="15"/>
      <c r="E44" s="148">
        <f t="shared" si="4"/>
        <v>0</v>
      </c>
      <c r="F44" s="111"/>
      <c r="G44" s="147"/>
      <c r="H44" s="128"/>
      <c r="I44" s="109">
        <f t="shared" si="3"/>
        <v>0</v>
      </c>
      <c r="J44" s="110"/>
    </row>
    <row r="45" spans="1:10" ht="15.95" hidden="1" customHeight="1" x14ac:dyDescent="0.2">
      <c r="A45" s="18"/>
      <c r="B45" s="18"/>
      <c r="C45" s="18"/>
      <c r="D45" s="15"/>
      <c r="E45" s="16"/>
      <c r="F45" s="29"/>
      <c r="G45" s="15"/>
      <c r="H45" s="153"/>
      <c r="I45" s="109"/>
      <c r="J45" s="110"/>
    </row>
    <row r="46" spans="1:10" ht="21" customHeight="1" thickBot="1" x14ac:dyDescent="0.25">
      <c r="A46" s="161" t="s">
        <v>100</v>
      </c>
      <c r="B46" s="162">
        <f>B26+B24</f>
        <v>3350000000</v>
      </c>
      <c r="C46" s="161">
        <f>C26+C24</f>
        <v>0</v>
      </c>
      <c r="D46" s="163"/>
      <c r="E46" s="162">
        <f>E26+E24</f>
        <v>3350000000</v>
      </c>
      <c r="F46" s="161">
        <f>F26+F24</f>
        <v>3018771388</v>
      </c>
      <c r="G46" s="164"/>
      <c r="H46" s="165">
        <f>F46/E46</f>
        <v>0.90112578746268657</v>
      </c>
      <c r="I46" s="161">
        <f>I26+I24</f>
        <v>331228612</v>
      </c>
      <c r="J46" s="163"/>
    </row>
    <row r="47" spans="1:10" ht="15" customHeight="1" thickTop="1" x14ac:dyDescent="0.2">
      <c r="A47" s="166" t="s">
        <v>185</v>
      </c>
      <c r="B47" s="167"/>
      <c r="C47" s="167"/>
      <c r="D47" s="167"/>
      <c r="E47" s="167"/>
      <c r="F47" s="168"/>
      <c r="G47" s="167"/>
      <c r="H47" s="167"/>
      <c r="I47" s="169"/>
      <c r="J47" s="170"/>
    </row>
    <row r="48" spans="1:10" ht="15" customHeight="1" x14ac:dyDescent="0.2">
      <c r="A48" s="171" t="s">
        <v>186</v>
      </c>
      <c r="B48" s="172"/>
      <c r="C48" s="172"/>
      <c r="D48" s="172"/>
      <c r="E48" s="172"/>
      <c r="F48" s="173"/>
      <c r="G48" s="172"/>
      <c r="H48" s="172"/>
      <c r="I48" s="174"/>
      <c r="J48" s="175"/>
    </row>
    <row r="49" spans="1:10" ht="15" customHeight="1" x14ac:dyDescent="0.2">
      <c r="A49" s="171" t="s">
        <v>187</v>
      </c>
      <c r="B49" s="176"/>
      <c r="C49" s="176"/>
      <c r="D49" s="176"/>
      <c r="E49" s="176"/>
      <c r="F49" s="177"/>
      <c r="G49" s="176"/>
      <c r="H49" s="176"/>
      <c r="I49" s="178"/>
      <c r="J49" s="175"/>
    </row>
    <row r="50" spans="1:10" ht="15" customHeight="1" x14ac:dyDescent="0.2">
      <c r="A50" s="423" t="s">
        <v>188</v>
      </c>
      <c r="B50" s="423"/>
      <c r="C50" s="423"/>
      <c r="D50" s="423"/>
      <c r="E50" s="423"/>
      <c r="F50" s="423"/>
      <c r="G50" s="423"/>
      <c r="H50" s="423"/>
      <c r="I50" s="423"/>
      <c r="J50" s="423"/>
    </row>
    <row r="51" spans="1:10" ht="15" customHeight="1" x14ac:dyDescent="0.2">
      <c r="A51" s="179"/>
      <c r="B51" s="179"/>
      <c r="C51" s="179"/>
      <c r="D51" s="179"/>
      <c r="E51" s="15"/>
      <c r="F51" s="15"/>
      <c r="G51" s="15"/>
      <c r="H51" s="180"/>
      <c r="I51" s="20"/>
      <c r="J51" s="20"/>
    </row>
    <row r="52" spans="1:10" ht="15" customHeight="1" x14ac:dyDescent="0.2">
      <c r="A52" s="20"/>
      <c r="B52" s="20"/>
      <c r="C52" s="20"/>
      <c r="D52" s="20"/>
      <c r="E52" s="20"/>
      <c r="F52" s="20"/>
      <c r="G52" s="20"/>
      <c r="H52" s="180"/>
      <c r="I52" s="20"/>
      <c r="J52" s="20"/>
    </row>
    <row r="53" spans="1:10" ht="15" customHeight="1" x14ac:dyDescent="0.2">
      <c r="A53" s="20"/>
      <c r="B53" s="20"/>
      <c r="C53" s="20"/>
      <c r="D53" s="20"/>
      <c r="E53" s="20"/>
      <c r="F53" s="20"/>
      <c r="G53" s="20"/>
      <c r="H53" s="180"/>
      <c r="I53" s="20"/>
      <c r="J53" s="20"/>
    </row>
    <row r="54" spans="1:10" ht="15" customHeight="1" x14ac:dyDescent="0.2">
      <c r="A54" s="20"/>
      <c r="B54" s="20"/>
      <c r="C54" s="20"/>
      <c r="D54" s="20"/>
      <c r="E54" s="20"/>
      <c r="F54" s="20"/>
      <c r="G54" s="20"/>
      <c r="H54" s="180"/>
      <c r="I54" s="20"/>
      <c r="J54" s="20"/>
    </row>
    <row r="55" spans="1:10" ht="15" customHeight="1" x14ac:dyDescent="0.2">
      <c r="A55" s="20"/>
      <c r="B55" s="20"/>
      <c r="C55" s="20"/>
      <c r="D55" s="20"/>
      <c r="E55" s="20"/>
      <c r="F55" s="20"/>
      <c r="G55" s="20"/>
      <c r="H55" s="180"/>
      <c r="I55" s="20"/>
      <c r="J55" s="20"/>
    </row>
    <row r="56" spans="1:10" ht="15" customHeight="1" x14ac:dyDescent="0.2">
      <c r="A56" s="20"/>
      <c r="B56" s="20"/>
      <c r="C56" s="20"/>
      <c r="D56" s="20"/>
      <c r="E56" s="20"/>
      <c r="F56" s="20"/>
      <c r="G56" s="20"/>
      <c r="H56" s="180"/>
      <c r="I56" s="20"/>
      <c r="J56" s="20"/>
    </row>
    <row r="57" spans="1:10" ht="15" customHeight="1" x14ac:dyDescent="0.2">
      <c r="A57" s="20"/>
      <c r="B57" s="20"/>
      <c r="C57" s="20"/>
      <c r="D57" s="20"/>
      <c r="E57" s="20"/>
      <c r="F57" s="20"/>
      <c r="G57" s="20"/>
      <c r="H57" s="180"/>
      <c r="I57" s="20"/>
      <c r="J57" s="20"/>
    </row>
    <row r="58" spans="1:10" ht="15" customHeight="1" x14ac:dyDescent="0.2">
      <c r="A58" s="20"/>
      <c r="B58" s="20"/>
      <c r="C58" s="20"/>
      <c r="D58" s="20"/>
      <c r="E58" s="20"/>
      <c r="F58" s="20"/>
      <c r="G58" s="20"/>
      <c r="H58" s="180"/>
      <c r="I58" s="20"/>
      <c r="J58" s="20"/>
    </row>
    <row r="59" spans="1:10" ht="15" customHeight="1" x14ac:dyDescent="0.2">
      <c r="A59" s="20"/>
      <c r="B59" s="20"/>
      <c r="C59" s="20"/>
      <c r="D59" s="20"/>
      <c r="E59" s="20"/>
      <c r="F59" s="20"/>
      <c r="G59" s="20"/>
      <c r="H59" s="180"/>
      <c r="I59" s="20"/>
      <c r="J59" s="20"/>
    </row>
    <row r="60" spans="1:10" ht="15" customHeight="1" x14ac:dyDescent="0.2">
      <c r="A60" s="20"/>
      <c r="B60" s="20"/>
      <c r="C60" s="20"/>
      <c r="D60" s="20"/>
      <c r="E60" s="20"/>
      <c r="F60" s="20"/>
      <c r="G60" s="20"/>
      <c r="H60" s="180"/>
      <c r="I60" s="20"/>
      <c r="J60" s="20"/>
    </row>
    <row r="61" spans="1:10" ht="15" customHeight="1" x14ac:dyDescent="0.2">
      <c r="A61" s="20"/>
      <c r="B61" s="20"/>
      <c r="C61" s="20"/>
      <c r="D61" s="20"/>
      <c r="E61" s="20"/>
      <c r="F61" s="20"/>
      <c r="G61" s="20"/>
      <c r="H61" s="180"/>
      <c r="I61" s="20"/>
      <c r="J61" s="20"/>
    </row>
    <row r="62" spans="1:10" ht="15" customHeight="1" x14ac:dyDescent="0.2">
      <c r="A62" s="20"/>
      <c r="B62" s="20"/>
      <c r="C62" s="20"/>
      <c r="D62" s="20"/>
      <c r="E62" s="20"/>
      <c r="F62" s="20"/>
      <c r="G62" s="20"/>
      <c r="H62" s="180"/>
      <c r="I62" s="20"/>
      <c r="J62" s="20"/>
    </row>
    <row r="63" spans="1:10" ht="15" customHeight="1" x14ac:dyDescent="0.2">
      <c r="A63" s="20"/>
      <c r="B63" s="20"/>
      <c r="C63" s="20"/>
      <c r="D63" s="20"/>
      <c r="E63" s="20"/>
      <c r="F63" s="20"/>
      <c r="G63" s="20"/>
      <c r="H63" s="180"/>
      <c r="I63" s="20"/>
      <c r="J63" s="20"/>
    </row>
    <row r="64" spans="1:10" ht="15" customHeight="1" x14ac:dyDescent="0.2">
      <c r="A64" s="20"/>
      <c r="B64" s="20"/>
      <c r="C64" s="20"/>
      <c r="D64" s="20"/>
      <c r="E64" s="20"/>
      <c r="F64" s="20"/>
      <c r="G64" s="20"/>
      <c r="H64" s="180"/>
      <c r="I64" s="20"/>
      <c r="J64" s="20"/>
    </row>
    <row r="65" spans="1:10" ht="15" customHeight="1" x14ac:dyDescent="0.2">
      <c r="A65" s="20"/>
      <c r="B65" s="20"/>
      <c r="C65" s="20"/>
      <c r="D65" s="20"/>
      <c r="E65" s="20"/>
      <c r="F65" s="20"/>
      <c r="G65" s="20"/>
      <c r="H65" s="180"/>
      <c r="I65" s="20"/>
      <c r="J65" s="20"/>
    </row>
    <row r="66" spans="1:10" ht="15" customHeight="1" x14ac:dyDescent="0.2">
      <c r="A66" s="20"/>
      <c r="B66" s="20"/>
      <c r="C66" s="20"/>
      <c r="D66" s="20"/>
      <c r="E66" s="20"/>
      <c r="F66" s="20"/>
      <c r="G66" s="20"/>
      <c r="H66" s="180"/>
      <c r="I66" s="20"/>
      <c r="J66" s="20"/>
    </row>
    <row r="67" spans="1:10" ht="15" customHeight="1" x14ac:dyDescent="0.2">
      <c r="A67" s="20"/>
      <c r="B67" s="20"/>
      <c r="C67" s="20"/>
      <c r="D67" s="20"/>
      <c r="E67" s="20"/>
      <c r="F67" s="20"/>
      <c r="G67" s="20"/>
      <c r="H67" s="180"/>
      <c r="I67" s="20"/>
      <c r="J67" s="20"/>
    </row>
    <row r="68" spans="1:10" ht="15" customHeight="1" x14ac:dyDescent="0.2">
      <c r="A68" s="20"/>
      <c r="B68" s="20"/>
      <c r="C68" s="20"/>
      <c r="D68" s="20"/>
      <c r="E68" s="20"/>
      <c r="F68" s="20"/>
      <c r="G68" s="20"/>
      <c r="H68" s="180"/>
      <c r="I68" s="20"/>
      <c r="J68" s="20"/>
    </row>
    <row r="69" spans="1:10" ht="15" customHeight="1" x14ac:dyDescent="0.2">
      <c r="A69" s="20"/>
      <c r="B69" s="20"/>
      <c r="C69" s="20"/>
      <c r="D69" s="20"/>
      <c r="E69" s="20"/>
      <c r="F69" s="20"/>
      <c r="G69" s="20"/>
      <c r="H69" s="180"/>
      <c r="I69" s="20"/>
      <c r="J69" s="20"/>
    </row>
    <row r="70" spans="1:10" ht="15" customHeight="1" x14ac:dyDescent="0.2">
      <c r="A70" s="20"/>
      <c r="B70" s="20"/>
      <c r="C70" s="20"/>
      <c r="D70" s="20"/>
      <c r="E70" s="20"/>
      <c r="F70" s="20"/>
      <c r="G70" s="20"/>
      <c r="H70" s="180"/>
      <c r="I70" s="20"/>
      <c r="J70" s="20"/>
    </row>
    <row r="71" spans="1:10" ht="15" customHeight="1" x14ac:dyDescent="0.2">
      <c r="A71" s="20"/>
      <c r="B71" s="20"/>
      <c r="C71" s="20"/>
      <c r="D71" s="20"/>
      <c r="E71" s="20"/>
      <c r="F71" s="20"/>
      <c r="G71" s="20"/>
      <c r="H71" s="180"/>
      <c r="I71" s="20"/>
      <c r="J71" s="20"/>
    </row>
    <row r="72" spans="1:10" ht="15" customHeight="1" x14ac:dyDescent="0.2">
      <c r="A72" s="20"/>
      <c r="B72" s="20"/>
      <c r="C72" s="20"/>
      <c r="D72" s="20"/>
      <c r="E72" s="20"/>
      <c r="F72" s="20"/>
      <c r="G72" s="20"/>
      <c r="H72" s="180"/>
      <c r="I72" s="20"/>
      <c r="J72" s="20"/>
    </row>
    <row r="73" spans="1:10" ht="15" customHeight="1" x14ac:dyDescent="0.2">
      <c r="A73" s="20"/>
      <c r="B73" s="20"/>
      <c r="C73" s="20"/>
      <c r="D73" s="20"/>
      <c r="E73" s="20"/>
      <c r="F73" s="20"/>
      <c r="G73" s="20"/>
      <c r="H73" s="180"/>
      <c r="I73" s="20"/>
      <c r="J73" s="20"/>
    </row>
    <row r="74" spans="1:10" ht="15" customHeight="1" x14ac:dyDescent="0.2">
      <c r="A74" s="20"/>
      <c r="B74" s="20"/>
      <c r="C74" s="20"/>
      <c r="D74" s="20"/>
      <c r="E74" s="20"/>
      <c r="F74" s="20"/>
      <c r="G74" s="20"/>
      <c r="H74" s="180"/>
      <c r="I74" s="20"/>
      <c r="J74" s="20"/>
    </row>
    <row r="75" spans="1:10" ht="15" customHeight="1" x14ac:dyDescent="0.2">
      <c r="A75" s="20"/>
      <c r="B75" s="20"/>
      <c r="C75" s="20"/>
      <c r="D75" s="20"/>
      <c r="E75" s="20"/>
      <c r="F75" s="20"/>
      <c r="G75" s="20"/>
      <c r="H75" s="180"/>
      <c r="I75" s="20"/>
      <c r="J75" s="20"/>
    </row>
    <row r="76" spans="1:10" ht="15" customHeight="1" x14ac:dyDescent="0.2">
      <c r="A76" s="20"/>
      <c r="B76" s="20"/>
      <c r="C76" s="20"/>
      <c r="D76" s="20"/>
      <c r="E76" s="20"/>
      <c r="F76" s="20"/>
      <c r="G76" s="20"/>
      <c r="H76" s="180"/>
      <c r="I76" s="20"/>
      <c r="J76" s="20"/>
    </row>
    <row r="77" spans="1:10" ht="15" customHeight="1" x14ac:dyDescent="0.2">
      <c r="A77" s="20"/>
      <c r="B77" s="20"/>
      <c r="C77" s="20"/>
      <c r="D77" s="20"/>
      <c r="E77" s="20"/>
      <c r="F77" s="20"/>
      <c r="G77" s="20"/>
      <c r="H77" s="180"/>
      <c r="I77" s="20"/>
      <c r="J77" s="20"/>
    </row>
    <row r="78" spans="1:10" ht="15" customHeight="1" x14ac:dyDescent="0.2">
      <c r="A78" s="20"/>
      <c r="B78" s="20"/>
      <c r="C78" s="20"/>
      <c r="D78" s="20"/>
      <c r="E78" s="20"/>
      <c r="F78" s="20"/>
      <c r="G78" s="20"/>
      <c r="H78" s="180"/>
      <c r="I78" s="20"/>
      <c r="J78" s="20"/>
    </row>
    <row r="79" spans="1:10" ht="15" customHeight="1" x14ac:dyDescent="0.2">
      <c r="A79" s="20"/>
      <c r="B79" s="20"/>
      <c r="C79" s="20"/>
      <c r="D79" s="20"/>
      <c r="E79" s="20"/>
      <c r="F79" s="20"/>
      <c r="G79" s="20"/>
      <c r="H79" s="180"/>
      <c r="I79" s="20"/>
      <c r="J79" s="20"/>
    </row>
    <row r="80" spans="1:10" ht="15" customHeight="1" x14ac:dyDescent="0.2">
      <c r="A80" s="20"/>
      <c r="B80" s="20"/>
      <c r="C80" s="20"/>
      <c r="D80" s="20"/>
      <c r="E80" s="20"/>
      <c r="F80" s="20"/>
      <c r="G80" s="20"/>
      <c r="H80" s="180"/>
      <c r="I80" s="20"/>
      <c r="J80" s="20"/>
    </row>
    <row r="81" spans="1:10" ht="15" customHeight="1" x14ac:dyDescent="0.2">
      <c r="A81" s="20"/>
      <c r="B81" s="20"/>
      <c r="C81" s="20"/>
      <c r="D81" s="20"/>
      <c r="E81" s="20"/>
      <c r="F81" s="20"/>
      <c r="G81" s="20"/>
      <c r="H81" s="180"/>
      <c r="I81" s="20"/>
      <c r="J81" s="20"/>
    </row>
    <row r="82" spans="1:10" ht="15" customHeight="1" x14ac:dyDescent="0.2">
      <c r="A82" s="20"/>
      <c r="B82" s="20"/>
      <c r="C82" s="20"/>
      <c r="D82" s="20"/>
      <c r="E82" s="20"/>
      <c r="F82" s="20"/>
      <c r="G82" s="20"/>
      <c r="H82" s="180"/>
      <c r="I82" s="20"/>
      <c r="J82" s="20"/>
    </row>
    <row r="83" spans="1:10" ht="15" customHeight="1" x14ac:dyDescent="0.2">
      <c r="A83" s="20"/>
      <c r="B83" s="20"/>
      <c r="C83" s="20"/>
      <c r="D83" s="20"/>
      <c r="E83" s="20"/>
      <c r="F83" s="20"/>
      <c r="G83" s="20"/>
      <c r="H83" s="180"/>
      <c r="I83" s="20"/>
      <c r="J83" s="20"/>
    </row>
    <row r="84" spans="1:10" ht="15" customHeight="1" x14ac:dyDescent="0.2">
      <c r="A84" s="20"/>
      <c r="B84" s="20"/>
      <c r="C84" s="20"/>
      <c r="D84" s="20"/>
      <c r="E84" s="20"/>
      <c r="F84" s="20"/>
      <c r="G84" s="20"/>
      <c r="H84" s="180"/>
      <c r="I84" s="20"/>
      <c r="J84" s="20"/>
    </row>
    <row r="85" spans="1:10" ht="15" customHeight="1" x14ac:dyDescent="0.2">
      <c r="A85" s="20"/>
      <c r="B85" s="20"/>
      <c r="C85" s="20"/>
      <c r="D85" s="20"/>
      <c r="E85" s="20"/>
      <c r="F85" s="20"/>
      <c r="G85" s="20"/>
      <c r="H85" s="180"/>
      <c r="I85" s="20"/>
      <c r="J85" s="20"/>
    </row>
    <row r="86" spans="1:10" ht="15" customHeight="1" x14ac:dyDescent="0.2">
      <c r="A86" s="20"/>
      <c r="B86" s="20"/>
      <c r="C86" s="20"/>
      <c r="D86" s="20"/>
      <c r="E86" s="20"/>
      <c r="F86" s="20"/>
      <c r="G86" s="20"/>
      <c r="H86" s="180"/>
      <c r="I86" s="20"/>
      <c r="J86" s="20"/>
    </row>
    <row r="87" spans="1:10" ht="15" customHeight="1" x14ac:dyDescent="0.2">
      <c r="A87" s="20"/>
      <c r="B87" s="20"/>
      <c r="C87" s="20"/>
      <c r="D87" s="20"/>
      <c r="E87" s="20"/>
      <c r="F87" s="20"/>
      <c r="G87" s="20"/>
      <c r="H87" s="180"/>
      <c r="I87" s="20"/>
      <c r="J87" s="20"/>
    </row>
    <row r="88" spans="1:10" ht="15" customHeight="1" x14ac:dyDescent="0.2">
      <c r="A88" s="20"/>
      <c r="B88" s="20"/>
      <c r="C88" s="20"/>
      <c r="D88" s="20"/>
      <c r="E88" s="20"/>
      <c r="F88" s="20"/>
      <c r="G88" s="20"/>
      <c r="H88" s="180"/>
      <c r="I88" s="20"/>
      <c r="J88" s="20"/>
    </row>
    <row r="89" spans="1:10" ht="15" customHeight="1" x14ac:dyDescent="0.2">
      <c r="A89" s="20"/>
      <c r="B89" s="20"/>
      <c r="C89" s="20"/>
      <c r="D89" s="20"/>
      <c r="E89" s="20"/>
      <c r="F89" s="20"/>
      <c r="G89" s="20"/>
      <c r="H89" s="180"/>
      <c r="I89" s="20"/>
      <c r="J89" s="20"/>
    </row>
    <row r="90" spans="1:10" ht="15" customHeight="1" x14ac:dyDescent="0.2">
      <c r="A90" s="20"/>
      <c r="B90" s="20"/>
      <c r="C90" s="20"/>
      <c r="D90" s="20"/>
      <c r="E90" s="20"/>
      <c r="F90" s="20"/>
      <c r="G90" s="20"/>
      <c r="H90" s="180"/>
      <c r="I90" s="20"/>
      <c r="J90" s="20"/>
    </row>
    <row r="91" spans="1:10" ht="15" customHeight="1" x14ac:dyDescent="0.2">
      <c r="A91" s="20"/>
      <c r="B91" s="20"/>
      <c r="C91" s="20"/>
      <c r="D91" s="20"/>
      <c r="E91" s="20"/>
      <c r="F91" s="20"/>
      <c r="G91" s="20"/>
      <c r="H91" s="180"/>
      <c r="I91" s="20"/>
      <c r="J91" s="20"/>
    </row>
    <row r="92" spans="1:10" ht="15" customHeight="1" x14ac:dyDescent="0.2">
      <c r="A92" s="20"/>
      <c r="B92" s="20"/>
      <c r="C92" s="20"/>
      <c r="D92" s="20"/>
      <c r="E92" s="20"/>
      <c r="F92" s="20"/>
      <c r="G92" s="20"/>
      <c r="H92" s="180"/>
      <c r="I92" s="20"/>
      <c r="J92" s="20"/>
    </row>
    <row r="93" spans="1:10" ht="15" customHeight="1" x14ac:dyDescent="0.2">
      <c r="A93" s="20"/>
      <c r="B93" s="20"/>
      <c r="C93" s="20"/>
      <c r="D93" s="20"/>
      <c r="E93" s="20"/>
      <c r="F93" s="20"/>
      <c r="G93" s="20"/>
      <c r="H93" s="180"/>
      <c r="I93" s="20"/>
      <c r="J93" s="20"/>
    </row>
    <row r="94" spans="1:10" ht="15" customHeight="1" x14ac:dyDescent="0.2">
      <c r="A94" s="20"/>
      <c r="B94" s="20"/>
      <c r="C94" s="20"/>
      <c r="D94" s="20"/>
      <c r="E94" s="20"/>
      <c r="F94" s="20"/>
      <c r="G94" s="20"/>
      <c r="H94" s="180"/>
      <c r="I94" s="20"/>
      <c r="J94" s="20"/>
    </row>
    <row r="95" spans="1:10" ht="15" customHeight="1" x14ac:dyDescent="0.2">
      <c r="A95" s="20"/>
      <c r="B95" s="20"/>
      <c r="C95" s="20"/>
      <c r="D95" s="20"/>
      <c r="E95" s="20"/>
      <c r="F95" s="20"/>
      <c r="G95" s="20"/>
      <c r="H95" s="180"/>
      <c r="I95" s="20"/>
      <c r="J95" s="20"/>
    </row>
    <row r="96" spans="1:10" ht="15" customHeight="1" x14ac:dyDescent="0.2">
      <c r="A96" s="20"/>
      <c r="B96" s="20"/>
      <c r="C96" s="20"/>
      <c r="D96" s="20"/>
      <c r="E96" s="20"/>
      <c r="F96" s="20"/>
      <c r="G96" s="20"/>
      <c r="H96" s="180"/>
      <c r="I96" s="20"/>
      <c r="J96" s="20"/>
    </row>
    <row r="97" spans="1:10" ht="15" customHeight="1" x14ac:dyDescent="0.2">
      <c r="A97" s="20"/>
      <c r="B97" s="20"/>
      <c r="C97" s="20"/>
      <c r="D97" s="20"/>
      <c r="E97" s="20"/>
      <c r="F97" s="20"/>
      <c r="G97" s="20"/>
      <c r="H97" s="180"/>
      <c r="I97" s="20"/>
      <c r="J97" s="20"/>
    </row>
    <row r="98" spans="1:10" ht="15" customHeight="1" x14ac:dyDescent="0.2">
      <c r="A98" s="20"/>
      <c r="B98" s="20"/>
      <c r="C98" s="20"/>
      <c r="D98" s="20"/>
      <c r="E98" s="20"/>
      <c r="F98" s="20"/>
      <c r="G98" s="20"/>
      <c r="H98" s="180"/>
      <c r="I98" s="20"/>
      <c r="J98" s="20"/>
    </row>
    <row r="99" spans="1:10" ht="15" customHeight="1" x14ac:dyDescent="0.2">
      <c r="A99" s="20"/>
      <c r="B99" s="20"/>
      <c r="C99" s="20"/>
      <c r="D99" s="20"/>
      <c r="E99" s="20"/>
      <c r="F99" s="20"/>
      <c r="G99" s="20"/>
      <c r="H99" s="180"/>
      <c r="I99" s="20"/>
      <c r="J99" s="20"/>
    </row>
    <row r="100" spans="1:10" ht="15" customHeight="1" x14ac:dyDescent="0.2">
      <c r="A100" s="20"/>
      <c r="B100" s="20"/>
      <c r="C100" s="20"/>
      <c r="D100" s="20"/>
      <c r="E100" s="20"/>
      <c r="F100" s="20"/>
      <c r="G100" s="20"/>
      <c r="H100" s="180"/>
      <c r="I100" s="20"/>
      <c r="J100" s="20"/>
    </row>
    <row r="101" spans="1:10" ht="15" customHeight="1" x14ac:dyDescent="0.2">
      <c r="A101" s="20"/>
      <c r="B101" s="20"/>
      <c r="C101" s="20"/>
      <c r="D101" s="20"/>
      <c r="E101" s="20"/>
      <c r="F101" s="20"/>
      <c r="G101" s="20"/>
      <c r="H101" s="180"/>
      <c r="I101" s="20"/>
      <c r="J101" s="20"/>
    </row>
    <row r="102" spans="1:10" ht="15" customHeight="1" x14ac:dyDescent="0.2">
      <c r="A102" s="20"/>
      <c r="B102" s="20"/>
      <c r="C102" s="20"/>
      <c r="D102" s="20"/>
      <c r="E102" s="20"/>
      <c r="F102" s="20"/>
      <c r="G102" s="20"/>
      <c r="H102" s="180"/>
      <c r="I102" s="20"/>
      <c r="J102" s="20"/>
    </row>
    <row r="103" spans="1:10" ht="15" customHeight="1" x14ac:dyDescent="0.2">
      <c r="A103" s="20"/>
      <c r="B103" s="20"/>
      <c r="C103" s="20"/>
      <c r="D103" s="20"/>
      <c r="E103" s="20"/>
      <c r="F103" s="20"/>
      <c r="G103" s="20"/>
      <c r="H103" s="180"/>
      <c r="I103" s="20"/>
      <c r="J103" s="20"/>
    </row>
    <row r="104" spans="1:10" ht="15" customHeight="1" x14ac:dyDescent="0.2">
      <c r="A104" s="20"/>
      <c r="B104" s="20"/>
      <c r="C104" s="20"/>
      <c r="D104" s="20"/>
      <c r="E104" s="20"/>
      <c r="F104" s="20"/>
      <c r="G104" s="20"/>
      <c r="H104" s="180"/>
      <c r="I104" s="20"/>
      <c r="J104" s="20"/>
    </row>
    <row r="105" spans="1:10" ht="15" customHeight="1" x14ac:dyDescent="0.2">
      <c r="A105" s="20"/>
      <c r="B105" s="20"/>
      <c r="C105" s="20"/>
      <c r="D105" s="20"/>
      <c r="E105" s="20"/>
      <c r="F105" s="20"/>
      <c r="G105" s="20"/>
      <c r="H105" s="180"/>
      <c r="I105" s="20"/>
      <c r="J105" s="20"/>
    </row>
    <row r="106" spans="1:10" ht="15" customHeight="1" x14ac:dyDescent="0.2">
      <c r="A106" s="20"/>
      <c r="B106" s="20"/>
      <c r="C106" s="20"/>
      <c r="D106" s="20"/>
      <c r="E106" s="20"/>
      <c r="F106" s="20"/>
      <c r="G106" s="20"/>
      <c r="H106" s="180"/>
      <c r="I106" s="20"/>
      <c r="J106" s="20"/>
    </row>
    <row r="107" spans="1:10" ht="15" customHeight="1" x14ac:dyDescent="0.2">
      <c r="A107" s="20"/>
      <c r="B107" s="20"/>
      <c r="C107" s="20"/>
      <c r="D107" s="20"/>
      <c r="E107" s="20"/>
      <c r="F107" s="20"/>
      <c r="G107" s="20"/>
      <c r="H107" s="180"/>
      <c r="I107" s="20"/>
      <c r="J107" s="20"/>
    </row>
    <row r="108" spans="1:10" ht="15" customHeight="1" x14ac:dyDescent="0.2">
      <c r="A108" s="20"/>
      <c r="B108" s="20"/>
      <c r="C108" s="20"/>
      <c r="D108" s="20"/>
      <c r="E108" s="20"/>
      <c r="F108" s="20"/>
      <c r="G108" s="20"/>
      <c r="H108" s="180"/>
      <c r="I108" s="20"/>
      <c r="J108" s="20"/>
    </row>
    <row r="109" spans="1:10" ht="15" customHeight="1" x14ac:dyDescent="0.2">
      <c r="A109" s="20"/>
      <c r="B109" s="20"/>
      <c r="C109" s="20"/>
      <c r="D109" s="20"/>
      <c r="E109" s="20"/>
      <c r="F109" s="20"/>
      <c r="G109" s="20"/>
      <c r="H109" s="180"/>
      <c r="I109" s="20"/>
      <c r="J109" s="20"/>
    </row>
    <row r="110" spans="1:10" ht="15" customHeight="1" x14ac:dyDescent="0.2">
      <c r="A110" s="20"/>
      <c r="B110" s="20"/>
      <c r="C110" s="20"/>
      <c r="D110" s="20"/>
      <c r="E110" s="20"/>
      <c r="F110" s="20"/>
      <c r="G110" s="20"/>
      <c r="H110" s="180"/>
      <c r="I110" s="20"/>
      <c r="J110" s="20"/>
    </row>
    <row r="111" spans="1:10" ht="15" customHeight="1" x14ac:dyDescent="0.2">
      <c r="A111" s="20"/>
      <c r="B111" s="20"/>
      <c r="C111" s="20"/>
      <c r="D111" s="20"/>
      <c r="E111" s="20"/>
      <c r="F111" s="20"/>
      <c r="G111" s="20"/>
      <c r="H111" s="180"/>
      <c r="I111" s="20"/>
      <c r="J111" s="20"/>
    </row>
    <row r="112" spans="1:10" ht="15" customHeight="1" x14ac:dyDescent="0.2">
      <c r="A112" s="20"/>
      <c r="B112" s="20"/>
      <c r="C112" s="20"/>
      <c r="D112" s="20"/>
      <c r="E112" s="20"/>
      <c r="F112" s="20"/>
      <c r="G112" s="20"/>
      <c r="H112" s="180"/>
      <c r="I112" s="20"/>
      <c r="J112" s="20"/>
    </row>
    <row r="113" spans="1:10" ht="15" customHeight="1" x14ac:dyDescent="0.2">
      <c r="A113" s="20"/>
      <c r="B113" s="20"/>
      <c r="C113" s="20"/>
      <c r="D113" s="20"/>
      <c r="E113" s="20"/>
      <c r="F113" s="20"/>
      <c r="G113" s="20"/>
      <c r="H113" s="180"/>
      <c r="I113" s="20"/>
      <c r="J113" s="20"/>
    </row>
    <row r="114" spans="1:10" ht="15" customHeight="1" x14ac:dyDescent="0.2">
      <c r="A114" s="20"/>
      <c r="B114" s="20"/>
      <c r="C114" s="20"/>
      <c r="D114" s="20"/>
      <c r="E114" s="20"/>
      <c r="F114" s="20"/>
      <c r="G114" s="20"/>
      <c r="H114" s="180"/>
      <c r="I114" s="20"/>
      <c r="J114" s="20"/>
    </row>
    <row r="115" spans="1:10" ht="15" customHeight="1" x14ac:dyDescent="0.2">
      <c r="A115" s="20"/>
      <c r="B115" s="20"/>
      <c r="C115" s="20"/>
      <c r="D115" s="20"/>
      <c r="E115" s="20"/>
      <c r="F115" s="20"/>
      <c r="G115" s="20"/>
      <c r="H115" s="180"/>
      <c r="I115" s="20"/>
      <c r="J115" s="20"/>
    </row>
    <row r="116" spans="1:10" ht="15" customHeight="1" x14ac:dyDescent="0.2">
      <c r="A116" s="20"/>
      <c r="B116" s="20"/>
      <c r="C116" s="20"/>
      <c r="D116" s="20"/>
      <c r="E116" s="20"/>
      <c r="F116" s="20"/>
      <c r="G116" s="20"/>
      <c r="H116" s="180"/>
      <c r="I116" s="20"/>
      <c r="J116" s="20"/>
    </row>
    <row r="117" spans="1:10" ht="15" customHeight="1" x14ac:dyDescent="0.2">
      <c r="A117" s="20"/>
      <c r="B117" s="20"/>
      <c r="C117" s="20"/>
      <c r="D117" s="20"/>
      <c r="E117" s="20"/>
      <c r="F117" s="20"/>
      <c r="G117" s="20"/>
      <c r="H117" s="180"/>
      <c r="I117" s="20"/>
      <c r="J117" s="20"/>
    </row>
    <row r="118" spans="1:10" ht="15" customHeight="1" x14ac:dyDescent="0.2">
      <c r="A118" s="20"/>
      <c r="B118" s="20"/>
      <c r="C118" s="20"/>
      <c r="D118" s="20"/>
      <c r="E118" s="20"/>
      <c r="F118" s="20"/>
      <c r="G118" s="20"/>
      <c r="H118" s="180"/>
      <c r="I118" s="20"/>
      <c r="J118" s="20"/>
    </row>
    <row r="119" spans="1:10" ht="15" customHeight="1" x14ac:dyDescent="0.2">
      <c r="A119" s="20"/>
      <c r="B119" s="20"/>
      <c r="C119" s="20"/>
      <c r="D119" s="20"/>
      <c r="E119" s="20"/>
      <c r="F119" s="20"/>
      <c r="G119" s="20"/>
      <c r="H119" s="180"/>
      <c r="I119" s="20"/>
      <c r="J119" s="20"/>
    </row>
    <row r="120" spans="1:10" ht="15" customHeight="1" x14ac:dyDescent="0.2">
      <c r="A120" s="20"/>
      <c r="B120" s="20"/>
      <c r="C120" s="20"/>
      <c r="D120" s="20"/>
      <c r="E120" s="20"/>
      <c r="F120" s="20"/>
      <c r="G120" s="20"/>
      <c r="H120" s="180"/>
      <c r="I120" s="20"/>
      <c r="J120" s="20"/>
    </row>
    <row r="121" spans="1:10" ht="15" customHeight="1" x14ac:dyDescent="0.2">
      <c r="A121" s="20"/>
      <c r="B121" s="20"/>
      <c r="C121" s="20"/>
      <c r="D121" s="20"/>
      <c r="E121" s="20"/>
      <c r="F121" s="20"/>
      <c r="G121" s="20"/>
      <c r="H121" s="180"/>
      <c r="I121" s="20"/>
      <c r="J121" s="20"/>
    </row>
    <row r="122" spans="1:10" ht="15" customHeight="1" x14ac:dyDescent="0.2">
      <c r="A122" s="20"/>
      <c r="B122" s="20"/>
      <c r="C122" s="20"/>
      <c r="D122" s="20"/>
      <c r="E122" s="20"/>
      <c r="F122" s="20"/>
      <c r="G122" s="20"/>
      <c r="H122" s="180"/>
      <c r="I122" s="20"/>
      <c r="J122" s="20"/>
    </row>
    <row r="123" spans="1:10" ht="15" customHeight="1" x14ac:dyDescent="0.2">
      <c r="A123" s="20"/>
      <c r="B123" s="20"/>
      <c r="C123" s="20"/>
      <c r="D123" s="20"/>
      <c r="E123" s="20"/>
      <c r="F123" s="20"/>
      <c r="G123" s="20"/>
      <c r="H123" s="180"/>
      <c r="I123" s="20"/>
      <c r="J123" s="20"/>
    </row>
    <row r="124" spans="1:10" ht="15" customHeight="1" x14ac:dyDescent="0.2">
      <c r="A124" s="20"/>
      <c r="B124" s="20"/>
      <c r="C124" s="20"/>
      <c r="D124" s="20"/>
      <c r="E124" s="20"/>
      <c r="F124" s="20"/>
      <c r="G124" s="20"/>
      <c r="H124" s="180"/>
      <c r="I124" s="20"/>
      <c r="J124" s="20"/>
    </row>
    <row r="125" spans="1:10" ht="15" customHeight="1" x14ac:dyDescent="0.2">
      <c r="A125" s="20"/>
      <c r="B125" s="20"/>
      <c r="C125" s="20"/>
      <c r="D125" s="20"/>
      <c r="E125" s="20"/>
      <c r="F125" s="20"/>
      <c r="G125" s="20"/>
      <c r="H125" s="180"/>
      <c r="I125" s="20"/>
      <c r="J125" s="20"/>
    </row>
    <row r="126" spans="1:10" ht="15" customHeight="1" x14ac:dyDescent="0.2">
      <c r="A126" s="20"/>
      <c r="B126" s="20"/>
      <c r="C126" s="20"/>
      <c r="D126" s="20"/>
      <c r="E126" s="20"/>
      <c r="F126" s="20"/>
      <c r="G126" s="20"/>
      <c r="H126" s="180"/>
      <c r="I126" s="20"/>
      <c r="J126" s="20"/>
    </row>
    <row r="127" spans="1:10" ht="15" customHeight="1" x14ac:dyDescent="0.2">
      <c r="A127" s="20"/>
      <c r="B127" s="20"/>
      <c r="C127" s="20"/>
      <c r="D127" s="20"/>
      <c r="E127" s="20"/>
      <c r="F127" s="20"/>
      <c r="G127" s="20"/>
      <c r="H127" s="180"/>
      <c r="I127" s="20"/>
      <c r="J127" s="20"/>
    </row>
    <row r="128" spans="1:10" ht="15" customHeight="1" x14ac:dyDescent="0.2">
      <c r="A128" s="20"/>
      <c r="B128" s="20"/>
      <c r="C128" s="20"/>
      <c r="D128" s="20"/>
      <c r="E128" s="20"/>
      <c r="F128" s="20"/>
      <c r="G128" s="20"/>
      <c r="H128" s="180"/>
      <c r="I128" s="20"/>
      <c r="J128" s="20"/>
    </row>
    <row r="129" spans="1:10" ht="15" customHeight="1" x14ac:dyDescent="0.2">
      <c r="A129" s="20"/>
      <c r="B129" s="20"/>
      <c r="C129" s="20"/>
      <c r="D129" s="20"/>
      <c r="E129" s="20"/>
      <c r="F129" s="20"/>
      <c r="G129" s="20"/>
      <c r="H129" s="180"/>
      <c r="I129" s="20"/>
      <c r="J129" s="20"/>
    </row>
    <row r="130" spans="1:10" ht="15" customHeight="1" x14ac:dyDescent="0.2">
      <c r="A130" s="20"/>
      <c r="B130" s="20"/>
      <c r="C130" s="20"/>
      <c r="D130" s="20"/>
      <c r="E130" s="20"/>
      <c r="F130" s="20"/>
      <c r="G130" s="20"/>
      <c r="H130" s="180"/>
      <c r="I130" s="20"/>
      <c r="J130" s="20"/>
    </row>
    <row r="131" spans="1:10" ht="15" customHeight="1" x14ac:dyDescent="0.2">
      <c r="A131" s="20"/>
      <c r="B131" s="20"/>
      <c r="C131" s="20"/>
      <c r="D131" s="20"/>
      <c r="E131" s="20"/>
      <c r="F131" s="20"/>
      <c r="G131" s="20"/>
      <c r="H131" s="180"/>
      <c r="I131" s="20"/>
      <c r="J131" s="20"/>
    </row>
    <row r="132" spans="1:10" ht="15" customHeight="1" x14ac:dyDescent="0.2">
      <c r="A132" s="20"/>
      <c r="B132" s="20"/>
      <c r="C132" s="20"/>
      <c r="D132" s="20"/>
      <c r="E132" s="20"/>
      <c r="F132" s="20"/>
      <c r="G132" s="20"/>
      <c r="H132" s="180"/>
      <c r="I132" s="20"/>
      <c r="J132" s="20"/>
    </row>
    <row r="133" spans="1:10" ht="15" customHeight="1" x14ac:dyDescent="0.2">
      <c r="A133" s="20"/>
      <c r="B133" s="20"/>
      <c r="C133" s="20"/>
      <c r="D133" s="20"/>
      <c r="E133" s="20"/>
      <c r="F133" s="20"/>
      <c r="G133" s="20"/>
      <c r="H133" s="180"/>
      <c r="I133" s="20"/>
      <c r="J133" s="20"/>
    </row>
    <row r="134" spans="1:10" ht="15" customHeight="1" x14ac:dyDescent="0.2">
      <c r="A134" s="20"/>
      <c r="B134" s="20"/>
      <c r="C134" s="20"/>
      <c r="D134" s="20"/>
      <c r="E134" s="20"/>
      <c r="F134" s="20"/>
      <c r="G134" s="20"/>
      <c r="H134" s="180"/>
      <c r="I134" s="20"/>
      <c r="J134" s="20"/>
    </row>
    <row r="135" spans="1:10" ht="15" customHeight="1" x14ac:dyDescent="0.2">
      <c r="A135" s="20"/>
      <c r="B135" s="20"/>
      <c r="C135" s="20"/>
      <c r="D135" s="20"/>
      <c r="E135" s="20"/>
      <c r="F135" s="20"/>
      <c r="G135" s="20"/>
      <c r="H135" s="180"/>
      <c r="I135" s="20"/>
      <c r="J135" s="20"/>
    </row>
    <row r="136" spans="1:10" ht="15" customHeight="1" x14ac:dyDescent="0.2">
      <c r="A136" s="20"/>
      <c r="B136" s="20"/>
      <c r="C136" s="20"/>
      <c r="D136" s="20"/>
      <c r="E136" s="20"/>
      <c r="F136" s="20"/>
      <c r="G136" s="20"/>
      <c r="H136" s="180"/>
      <c r="I136" s="20"/>
      <c r="J136" s="20"/>
    </row>
    <row r="137" spans="1:10" ht="15" customHeight="1" x14ac:dyDescent="0.2">
      <c r="A137" s="20"/>
      <c r="B137" s="20"/>
      <c r="C137" s="20"/>
      <c r="D137" s="20"/>
      <c r="E137" s="20"/>
      <c r="F137" s="20"/>
      <c r="G137" s="20"/>
      <c r="H137" s="180"/>
      <c r="I137" s="20"/>
      <c r="J137" s="20"/>
    </row>
    <row r="138" spans="1:10" ht="15" customHeight="1" x14ac:dyDescent="0.2">
      <c r="A138" s="20"/>
      <c r="B138" s="20"/>
      <c r="C138" s="20"/>
      <c r="D138" s="20"/>
      <c r="E138" s="20"/>
      <c r="F138" s="20"/>
      <c r="G138" s="20"/>
      <c r="H138" s="180"/>
      <c r="I138" s="20"/>
      <c r="J138" s="20"/>
    </row>
    <row r="139" spans="1:10" ht="15" customHeight="1" x14ac:dyDescent="0.2">
      <c r="A139" s="20"/>
      <c r="B139" s="20"/>
      <c r="C139" s="20"/>
      <c r="D139" s="20"/>
      <c r="E139" s="20"/>
      <c r="F139" s="20"/>
      <c r="G139" s="20"/>
      <c r="H139" s="180"/>
      <c r="I139" s="20"/>
      <c r="J139" s="20"/>
    </row>
    <row r="140" spans="1:10" ht="15" customHeight="1" x14ac:dyDescent="0.2">
      <c r="A140" s="20"/>
      <c r="B140" s="20"/>
      <c r="C140" s="20"/>
      <c r="D140" s="20"/>
      <c r="E140" s="20"/>
      <c r="F140" s="20"/>
      <c r="G140" s="20"/>
      <c r="H140" s="180"/>
      <c r="I140" s="20"/>
      <c r="J140" s="20"/>
    </row>
    <row r="141" spans="1:10" ht="15" customHeight="1" x14ac:dyDescent="0.2">
      <c r="A141" s="20"/>
      <c r="B141" s="20"/>
      <c r="C141" s="20"/>
      <c r="D141" s="20"/>
      <c r="E141" s="20"/>
      <c r="F141" s="20"/>
      <c r="G141" s="20"/>
      <c r="H141" s="180"/>
      <c r="I141" s="20"/>
      <c r="J141" s="20"/>
    </row>
    <row r="142" spans="1:10" ht="15" customHeight="1" x14ac:dyDescent="0.2">
      <c r="A142" s="20"/>
      <c r="B142" s="20"/>
      <c r="C142" s="20"/>
      <c r="D142" s="20"/>
      <c r="E142" s="20"/>
      <c r="F142" s="20"/>
      <c r="G142" s="20"/>
      <c r="H142" s="180"/>
      <c r="I142" s="20"/>
      <c r="J142" s="20"/>
    </row>
    <row r="143" spans="1:10" ht="15" customHeight="1" x14ac:dyDescent="0.2">
      <c r="A143" s="20"/>
      <c r="B143" s="20"/>
      <c r="C143" s="20"/>
      <c r="D143" s="20"/>
      <c r="E143" s="20"/>
      <c r="F143" s="20"/>
      <c r="G143" s="20"/>
      <c r="H143" s="180"/>
      <c r="I143" s="20"/>
      <c r="J143" s="20"/>
    </row>
    <row r="144" spans="1:10" ht="15" customHeight="1" x14ac:dyDescent="0.2">
      <c r="A144" s="20"/>
      <c r="B144" s="20"/>
      <c r="C144" s="20"/>
      <c r="D144" s="20"/>
      <c r="E144" s="20"/>
      <c r="F144" s="20"/>
      <c r="G144" s="20"/>
      <c r="H144" s="180"/>
      <c r="I144" s="20"/>
      <c r="J144" s="20"/>
    </row>
    <row r="145" spans="1:10" ht="15" customHeight="1" x14ac:dyDescent="0.2">
      <c r="A145" s="20"/>
      <c r="B145" s="20"/>
      <c r="C145" s="20"/>
      <c r="D145" s="20"/>
      <c r="E145" s="20"/>
      <c r="F145" s="20"/>
      <c r="G145" s="20"/>
      <c r="H145" s="180"/>
      <c r="I145" s="20"/>
      <c r="J145" s="20"/>
    </row>
    <row r="146" spans="1:10" ht="15" customHeight="1" x14ac:dyDescent="0.2">
      <c r="A146" s="20"/>
      <c r="B146" s="20"/>
      <c r="C146" s="20"/>
      <c r="D146" s="20"/>
      <c r="E146" s="20"/>
      <c r="F146" s="20"/>
      <c r="G146" s="20"/>
      <c r="H146" s="180"/>
      <c r="I146" s="20"/>
      <c r="J146" s="20"/>
    </row>
    <row r="147" spans="1:10" ht="15" customHeight="1" x14ac:dyDescent="0.2">
      <c r="A147" s="20"/>
      <c r="B147" s="20"/>
      <c r="C147" s="20"/>
      <c r="D147" s="20"/>
      <c r="E147" s="20"/>
      <c r="F147" s="20"/>
      <c r="G147" s="20"/>
      <c r="H147" s="180"/>
      <c r="I147" s="20"/>
      <c r="J147" s="20"/>
    </row>
    <row r="148" spans="1:10" ht="15" customHeight="1" x14ac:dyDescent="0.2">
      <c r="A148" s="20"/>
      <c r="B148" s="20"/>
      <c r="C148" s="20"/>
      <c r="D148" s="20"/>
      <c r="E148" s="20"/>
      <c r="F148" s="20"/>
      <c r="G148" s="20"/>
      <c r="H148" s="180"/>
      <c r="I148" s="20"/>
      <c r="J148" s="20"/>
    </row>
    <row r="149" spans="1:10" ht="15" customHeight="1" x14ac:dyDescent="0.2">
      <c r="A149" s="20"/>
      <c r="B149" s="20"/>
      <c r="C149" s="20"/>
      <c r="D149" s="20"/>
      <c r="E149" s="20"/>
      <c r="F149" s="20"/>
      <c r="G149" s="20"/>
      <c r="H149" s="180"/>
      <c r="I149" s="20"/>
      <c r="J149" s="20"/>
    </row>
    <row r="150" spans="1:10" ht="15" customHeight="1" x14ac:dyDescent="0.2">
      <c r="A150" s="20"/>
      <c r="B150" s="20"/>
      <c r="C150" s="20"/>
      <c r="D150" s="20"/>
      <c r="E150" s="20"/>
      <c r="F150" s="20"/>
      <c r="G150" s="20"/>
      <c r="H150" s="180"/>
      <c r="I150" s="20"/>
      <c r="J150" s="20"/>
    </row>
    <row r="151" spans="1:10" ht="15" customHeight="1" x14ac:dyDescent="0.2">
      <c r="A151" s="20"/>
      <c r="B151" s="20"/>
      <c r="C151" s="20"/>
      <c r="D151" s="20"/>
      <c r="E151" s="20"/>
      <c r="F151" s="20"/>
      <c r="G151" s="20"/>
      <c r="H151" s="180"/>
      <c r="I151" s="20"/>
      <c r="J151" s="20"/>
    </row>
    <row r="152" spans="1:10" ht="15" customHeight="1" x14ac:dyDescent="0.2">
      <c r="A152" s="20"/>
      <c r="B152" s="20"/>
      <c r="C152" s="20"/>
      <c r="D152" s="20"/>
      <c r="E152" s="20"/>
      <c r="F152" s="20"/>
      <c r="G152" s="20"/>
      <c r="H152" s="180"/>
      <c r="I152" s="20"/>
      <c r="J152" s="20"/>
    </row>
    <row r="153" spans="1:10" ht="15" customHeight="1" x14ac:dyDescent="0.2">
      <c r="A153" s="20"/>
      <c r="B153" s="20"/>
      <c r="C153" s="20"/>
      <c r="D153" s="20"/>
      <c r="E153" s="20"/>
      <c r="F153" s="20"/>
      <c r="G153" s="20"/>
      <c r="H153" s="180"/>
      <c r="I153" s="20"/>
      <c r="J153" s="20"/>
    </row>
    <row r="154" spans="1:10" ht="15" customHeight="1" x14ac:dyDescent="0.2">
      <c r="A154" s="20"/>
      <c r="B154" s="20"/>
      <c r="C154" s="20"/>
      <c r="D154" s="20"/>
      <c r="E154" s="20"/>
      <c r="F154" s="20"/>
      <c r="G154" s="20"/>
      <c r="H154" s="180"/>
      <c r="I154" s="20"/>
      <c r="J154" s="20"/>
    </row>
    <row r="155" spans="1:10" ht="15" customHeight="1" x14ac:dyDescent="0.2">
      <c r="A155" s="20"/>
      <c r="B155" s="20"/>
      <c r="C155" s="20"/>
      <c r="D155" s="20"/>
      <c r="E155" s="20"/>
      <c r="F155" s="20"/>
      <c r="G155" s="20"/>
      <c r="H155" s="180"/>
      <c r="I155" s="20"/>
      <c r="J155" s="20"/>
    </row>
    <row r="156" spans="1:10" ht="15" customHeight="1" x14ac:dyDescent="0.2">
      <c r="A156" s="20"/>
      <c r="B156" s="20"/>
      <c r="C156" s="20"/>
      <c r="D156" s="20"/>
      <c r="E156" s="20"/>
      <c r="F156" s="20"/>
      <c r="G156" s="20"/>
      <c r="H156" s="180"/>
      <c r="I156" s="20"/>
      <c r="J156" s="20"/>
    </row>
    <row r="157" spans="1:10" ht="15" customHeight="1" x14ac:dyDescent="0.2">
      <c r="A157" s="20"/>
      <c r="B157" s="20"/>
      <c r="C157" s="20"/>
      <c r="D157" s="20"/>
      <c r="E157" s="20"/>
      <c r="F157" s="20"/>
      <c r="G157" s="20"/>
      <c r="H157" s="180"/>
      <c r="I157" s="20"/>
      <c r="J157" s="20"/>
    </row>
    <row r="158" spans="1:10" ht="15" customHeight="1" x14ac:dyDescent="0.2">
      <c r="A158" s="20"/>
      <c r="B158" s="20"/>
      <c r="C158" s="20"/>
      <c r="D158" s="20"/>
      <c r="E158" s="20"/>
      <c r="F158" s="20"/>
      <c r="G158" s="20"/>
      <c r="H158" s="180"/>
      <c r="I158" s="20"/>
      <c r="J158" s="20"/>
    </row>
    <row r="159" spans="1:10" ht="15" customHeight="1" x14ac:dyDescent="0.2">
      <c r="A159" s="20"/>
      <c r="B159" s="20"/>
      <c r="C159" s="20"/>
      <c r="D159" s="20"/>
      <c r="E159" s="20"/>
      <c r="F159" s="20"/>
      <c r="G159" s="20"/>
      <c r="H159" s="180"/>
      <c r="I159" s="20"/>
      <c r="J159" s="20"/>
    </row>
    <row r="160" spans="1:10" ht="15" customHeight="1" x14ac:dyDescent="0.2">
      <c r="A160" s="20"/>
      <c r="B160" s="20"/>
      <c r="C160" s="20"/>
      <c r="D160" s="20"/>
      <c r="E160" s="20"/>
      <c r="F160" s="20"/>
      <c r="G160" s="20"/>
      <c r="H160" s="180"/>
      <c r="I160" s="20"/>
      <c r="J160" s="20"/>
    </row>
    <row r="161" spans="1:10" ht="15" customHeight="1" x14ac:dyDescent="0.2">
      <c r="A161" s="20"/>
      <c r="B161" s="20"/>
      <c r="C161" s="20"/>
      <c r="D161" s="20"/>
      <c r="E161" s="20"/>
      <c r="F161" s="20"/>
      <c r="G161" s="20"/>
      <c r="H161" s="180"/>
      <c r="I161" s="20"/>
      <c r="J161" s="20"/>
    </row>
    <row r="162" spans="1:10" ht="15" customHeight="1" x14ac:dyDescent="0.2">
      <c r="A162" s="20"/>
      <c r="B162" s="20"/>
      <c r="C162" s="20"/>
      <c r="D162" s="20"/>
      <c r="E162" s="20"/>
      <c r="F162" s="20"/>
      <c r="G162" s="20"/>
      <c r="H162" s="180"/>
      <c r="I162" s="20"/>
      <c r="J162" s="20"/>
    </row>
    <row r="163" spans="1:10" ht="15" customHeight="1" x14ac:dyDescent="0.2">
      <c r="A163" s="20"/>
      <c r="B163" s="20"/>
      <c r="C163" s="20"/>
      <c r="D163" s="20"/>
      <c r="E163" s="20"/>
      <c r="F163" s="20"/>
      <c r="G163" s="20"/>
      <c r="H163" s="180"/>
      <c r="I163" s="20"/>
      <c r="J163" s="20"/>
    </row>
    <row r="164" spans="1:10" x14ac:dyDescent="0.2">
      <c r="A164" s="20"/>
      <c r="B164" s="20"/>
      <c r="C164" s="20"/>
      <c r="D164" s="20"/>
      <c r="E164" s="20"/>
      <c r="F164" s="20"/>
      <c r="G164" s="20"/>
      <c r="H164" s="180"/>
      <c r="I164" s="20"/>
      <c r="J164" s="20"/>
    </row>
    <row r="165" spans="1:10" x14ac:dyDescent="0.2">
      <c r="A165" s="20"/>
      <c r="B165" s="20"/>
      <c r="C165" s="20"/>
      <c r="D165" s="20"/>
      <c r="E165" s="20"/>
      <c r="F165" s="20"/>
      <c r="G165" s="20"/>
      <c r="H165" s="180"/>
      <c r="I165" s="20"/>
      <c r="J165" s="20"/>
    </row>
    <row r="166" spans="1:10" x14ac:dyDescent="0.2">
      <c r="A166" s="20"/>
      <c r="B166" s="20"/>
      <c r="C166" s="20"/>
      <c r="D166" s="20"/>
      <c r="E166" s="20"/>
      <c r="F166" s="20"/>
      <c r="G166" s="20"/>
      <c r="H166" s="180"/>
      <c r="I166" s="20"/>
      <c r="J166" s="20"/>
    </row>
    <row r="167" spans="1:10" x14ac:dyDescent="0.2">
      <c r="A167" s="20"/>
      <c r="B167" s="20"/>
      <c r="C167" s="20"/>
      <c r="D167" s="20"/>
      <c r="E167" s="20"/>
      <c r="F167" s="20"/>
      <c r="G167" s="20"/>
      <c r="H167" s="180"/>
      <c r="I167" s="20"/>
      <c r="J167" s="20"/>
    </row>
    <row r="168" spans="1:10" x14ac:dyDescent="0.2">
      <c r="A168" s="20"/>
      <c r="B168" s="20"/>
      <c r="C168" s="20"/>
      <c r="D168" s="20"/>
      <c r="E168" s="20"/>
      <c r="F168" s="20"/>
      <c r="G168" s="20"/>
      <c r="H168" s="180"/>
      <c r="I168" s="20"/>
      <c r="J168" s="20"/>
    </row>
    <row r="169" spans="1:10" x14ac:dyDescent="0.2">
      <c r="A169" s="20"/>
      <c r="B169" s="20"/>
      <c r="C169" s="20"/>
      <c r="D169" s="20"/>
      <c r="E169" s="20"/>
      <c r="F169" s="20"/>
      <c r="G169" s="20"/>
      <c r="H169" s="180"/>
      <c r="I169" s="20"/>
      <c r="J169" s="20"/>
    </row>
    <row r="170" spans="1:10" x14ac:dyDescent="0.2">
      <c r="A170" s="20"/>
      <c r="B170" s="20"/>
      <c r="C170" s="20"/>
      <c r="D170" s="20"/>
      <c r="E170" s="20"/>
      <c r="F170" s="20"/>
      <c r="G170" s="20"/>
      <c r="H170" s="180"/>
      <c r="I170" s="20"/>
      <c r="J170" s="20"/>
    </row>
    <row r="171" spans="1:10" x14ac:dyDescent="0.2">
      <c r="A171" s="20"/>
      <c r="B171" s="20"/>
      <c r="C171" s="20"/>
      <c r="D171" s="20"/>
      <c r="E171" s="20"/>
      <c r="F171" s="20"/>
      <c r="G171" s="20"/>
      <c r="H171" s="180"/>
      <c r="I171" s="20"/>
      <c r="J171" s="20"/>
    </row>
    <row r="172" spans="1:10" x14ac:dyDescent="0.2">
      <c r="A172" s="20"/>
      <c r="B172" s="20"/>
      <c r="C172" s="20"/>
      <c r="D172" s="20"/>
      <c r="E172" s="20"/>
      <c r="F172" s="20"/>
      <c r="G172" s="20"/>
      <c r="H172" s="180"/>
      <c r="I172" s="20"/>
      <c r="J172" s="20"/>
    </row>
    <row r="173" spans="1:10" x14ac:dyDescent="0.2">
      <c r="A173" s="20"/>
      <c r="B173" s="20"/>
      <c r="C173" s="20"/>
      <c r="D173" s="20"/>
      <c r="E173" s="20"/>
      <c r="F173" s="20"/>
      <c r="G173" s="20"/>
      <c r="H173" s="180"/>
      <c r="I173" s="20"/>
      <c r="J173" s="20"/>
    </row>
    <row r="174" spans="1:10" x14ac:dyDescent="0.2">
      <c r="A174" s="20"/>
      <c r="B174" s="20"/>
      <c r="C174" s="20"/>
      <c r="D174" s="20"/>
      <c r="E174" s="20"/>
      <c r="F174" s="20"/>
      <c r="G174" s="20"/>
      <c r="H174" s="180"/>
      <c r="I174" s="20"/>
      <c r="J174" s="20"/>
    </row>
    <row r="175" spans="1:10" x14ac:dyDescent="0.2">
      <c r="A175" s="20"/>
      <c r="B175" s="20"/>
      <c r="C175" s="20"/>
      <c r="D175" s="20"/>
      <c r="E175" s="20"/>
      <c r="F175" s="20"/>
      <c r="G175" s="20"/>
      <c r="H175" s="180"/>
      <c r="I175" s="20"/>
      <c r="J175" s="20"/>
    </row>
    <row r="176" spans="1:10" x14ac:dyDescent="0.2">
      <c r="A176" s="20"/>
      <c r="B176" s="20"/>
      <c r="C176" s="20"/>
      <c r="D176" s="20"/>
      <c r="E176" s="20"/>
      <c r="F176" s="20"/>
      <c r="G176" s="20"/>
      <c r="H176" s="180"/>
      <c r="I176" s="20"/>
      <c r="J176" s="20"/>
    </row>
    <row r="177" spans="1:10" x14ac:dyDescent="0.2">
      <c r="A177" s="20"/>
      <c r="B177" s="20"/>
      <c r="C177" s="20"/>
      <c r="D177" s="20"/>
      <c r="E177" s="20"/>
      <c r="F177" s="20"/>
      <c r="G177" s="20"/>
      <c r="H177" s="180"/>
      <c r="I177" s="20"/>
      <c r="J177" s="20"/>
    </row>
    <row r="178" spans="1:10" x14ac:dyDescent="0.2">
      <c r="A178" s="20"/>
      <c r="B178" s="20"/>
      <c r="C178" s="20"/>
      <c r="D178" s="20"/>
      <c r="E178" s="20"/>
      <c r="F178" s="20"/>
      <c r="G178" s="20"/>
      <c r="H178" s="180"/>
      <c r="I178" s="20"/>
      <c r="J178" s="20"/>
    </row>
    <row r="179" spans="1:10" x14ac:dyDescent="0.2">
      <c r="A179" s="20"/>
      <c r="B179" s="20"/>
      <c r="C179" s="20"/>
      <c r="D179" s="20"/>
      <c r="E179" s="20"/>
      <c r="F179" s="20"/>
      <c r="G179" s="20"/>
      <c r="H179" s="180"/>
      <c r="I179" s="20"/>
      <c r="J179" s="20"/>
    </row>
    <row r="180" spans="1:10" x14ac:dyDescent="0.2">
      <c r="A180" s="20"/>
      <c r="B180" s="20"/>
      <c r="C180" s="20"/>
      <c r="D180" s="20"/>
      <c r="E180" s="20"/>
      <c r="F180" s="20"/>
      <c r="G180" s="20"/>
      <c r="H180" s="180"/>
      <c r="I180" s="20"/>
      <c r="J180" s="20"/>
    </row>
    <row r="181" spans="1:10" x14ac:dyDescent="0.2">
      <c r="A181" s="20"/>
      <c r="B181" s="20"/>
      <c r="C181" s="20"/>
      <c r="D181" s="20"/>
      <c r="E181" s="20"/>
      <c r="F181" s="20"/>
      <c r="G181" s="20"/>
      <c r="H181" s="180"/>
      <c r="I181" s="20"/>
      <c r="J181" s="20"/>
    </row>
    <row r="182" spans="1:10" x14ac:dyDescent="0.2">
      <c r="A182" s="20"/>
      <c r="B182" s="20"/>
      <c r="C182" s="20"/>
      <c r="D182" s="20"/>
      <c r="E182" s="20"/>
      <c r="F182" s="20"/>
      <c r="G182" s="20"/>
      <c r="H182" s="180"/>
      <c r="I182" s="20"/>
      <c r="J182" s="20"/>
    </row>
    <row r="183" spans="1:10" x14ac:dyDescent="0.2">
      <c r="A183" s="20"/>
      <c r="B183" s="20"/>
      <c r="C183" s="20"/>
      <c r="D183" s="20"/>
      <c r="E183" s="20"/>
      <c r="F183" s="20"/>
      <c r="G183" s="20"/>
      <c r="H183" s="180"/>
      <c r="I183" s="20"/>
      <c r="J183" s="20"/>
    </row>
    <row r="184" spans="1:10" x14ac:dyDescent="0.2">
      <c r="A184" s="20"/>
      <c r="B184" s="20"/>
      <c r="C184" s="20"/>
      <c r="D184" s="20"/>
      <c r="E184" s="20"/>
      <c r="F184" s="20"/>
      <c r="G184" s="20"/>
      <c r="H184" s="180"/>
      <c r="I184" s="20"/>
      <c r="J184" s="20"/>
    </row>
    <row r="185" spans="1:10" x14ac:dyDescent="0.2">
      <c r="A185" s="20"/>
      <c r="B185" s="20"/>
      <c r="C185" s="20"/>
      <c r="D185" s="20"/>
      <c r="E185" s="20"/>
      <c r="F185" s="20"/>
      <c r="G185" s="20"/>
      <c r="H185" s="180"/>
      <c r="I185" s="20"/>
      <c r="J185" s="20"/>
    </row>
    <row r="186" spans="1:10" x14ac:dyDescent="0.2">
      <c r="A186" s="20"/>
      <c r="B186" s="20"/>
      <c r="C186" s="20"/>
      <c r="D186" s="20"/>
      <c r="E186" s="20"/>
      <c r="F186" s="20"/>
      <c r="G186" s="20"/>
      <c r="H186" s="180"/>
      <c r="I186" s="20"/>
      <c r="J186" s="20"/>
    </row>
    <row r="187" spans="1:10" x14ac:dyDescent="0.2">
      <c r="A187" s="20"/>
      <c r="B187" s="20"/>
      <c r="C187" s="20"/>
      <c r="D187" s="20"/>
      <c r="E187" s="20"/>
      <c r="F187" s="20"/>
      <c r="G187" s="20"/>
      <c r="H187" s="180"/>
      <c r="I187" s="20"/>
      <c r="J187" s="20"/>
    </row>
    <row r="188" spans="1:10" x14ac:dyDescent="0.2">
      <c r="A188" s="20"/>
      <c r="B188" s="20"/>
      <c r="C188" s="20"/>
      <c r="D188" s="20"/>
      <c r="E188" s="20"/>
      <c r="F188" s="20"/>
      <c r="G188" s="20"/>
      <c r="H188" s="180"/>
      <c r="I188" s="20"/>
      <c r="J188" s="20"/>
    </row>
    <row r="189" spans="1:10" x14ac:dyDescent="0.2">
      <c r="A189" s="20"/>
      <c r="B189" s="20"/>
      <c r="C189" s="20"/>
      <c r="D189" s="20"/>
      <c r="E189" s="20"/>
      <c r="F189" s="20"/>
      <c r="G189" s="20"/>
      <c r="H189" s="180"/>
      <c r="I189" s="20"/>
      <c r="J189" s="20"/>
    </row>
    <row r="190" spans="1:10" x14ac:dyDescent="0.2">
      <c r="A190" s="20"/>
      <c r="B190" s="20"/>
      <c r="C190" s="20"/>
      <c r="D190" s="20"/>
      <c r="E190" s="20"/>
      <c r="F190" s="20"/>
      <c r="G190" s="20"/>
      <c r="H190" s="180"/>
      <c r="I190" s="20"/>
      <c r="J190" s="20"/>
    </row>
    <row r="191" spans="1:10" x14ac:dyDescent="0.2">
      <c r="A191" s="20"/>
      <c r="B191" s="20"/>
      <c r="C191" s="20"/>
      <c r="D191" s="20"/>
      <c r="E191" s="20"/>
      <c r="F191" s="20"/>
      <c r="G191" s="20"/>
      <c r="H191" s="180"/>
      <c r="I191" s="20"/>
      <c r="J191" s="20"/>
    </row>
    <row r="192" spans="1:10" x14ac:dyDescent="0.2">
      <c r="A192" s="20"/>
      <c r="B192" s="20"/>
      <c r="C192" s="20"/>
      <c r="D192" s="20"/>
      <c r="E192" s="20"/>
      <c r="F192" s="20"/>
      <c r="G192" s="20"/>
      <c r="H192" s="180"/>
      <c r="I192" s="20"/>
      <c r="J192" s="20"/>
    </row>
    <row r="193" spans="1:10" x14ac:dyDescent="0.2">
      <c r="A193" s="20"/>
      <c r="B193" s="20"/>
      <c r="C193" s="20"/>
      <c r="D193" s="20"/>
      <c r="E193" s="20"/>
      <c r="F193" s="20"/>
      <c r="G193" s="20"/>
      <c r="H193" s="180"/>
      <c r="I193" s="20"/>
      <c r="J193" s="20"/>
    </row>
    <row r="194" spans="1:10" x14ac:dyDescent="0.2">
      <c r="A194" s="20"/>
      <c r="B194" s="20"/>
      <c r="C194" s="20"/>
      <c r="D194" s="20"/>
      <c r="E194" s="20"/>
      <c r="F194" s="20"/>
      <c r="G194" s="20"/>
      <c r="H194" s="180"/>
      <c r="I194" s="20"/>
      <c r="J194" s="20"/>
    </row>
    <row r="195" spans="1:10" x14ac:dyDescent="0.2">
      <c r="A195" s="20"/>
      <c r="B195" s="20"/>
      <c r="C195" s="20"/>
      <c r="D195" s="20"/>
      <c r="E195" s="20"/>
      <c r="F195" s="20"/>
      <c r="G195" s="20"/>
      <c r="H195" s="180"/>
      <c r="I195" s="20"/>
      <c r="J195" s="20"/>
    </row>
    <row r="196" spans="1:10" x14ac:dyDescent="0.2">
      <c r="A196" s="20"/>
      <c r="B196" s="20"/>
      <c r="C196" s="20"/>
      <c r="D196" s="20"/>
      <c r="E196" s="20"/>
      <c r="F196" s="20"/>
      <c r="G196" s="20"/>
      <c r="H196" s="180"/>
      <c r="I196" s="20"/>
      <c r="J196" s="20"/>
    </row>
    <row r="197" spans="1:10" x14ac:dyDescent="0.2">
      <c r="A197" s="20"/>
      <c r="B197" s="20"/>
      <c r="C197" s="20"/>
      <c r="D197" s="20"/>
      <c r="E197" s="20"/>
      <c r="F197" s="20"/>
      <c r="G197" s="20"/>
      <c r="H197" s="180"/>
      <c r="I197" s="20"/>
      <c r="J197" s="20"/>
    </row>
    <row r="198" spans="1:10" x14ac:dyDescent="0.2">
      <c r="A198" s="20"/>
      <c r="B198" s="20"/>
      <c r="C198" s="20"/>
      <c r="D198" s="20"/>
      <c r="E198" s="20"/>
      <c r="F198" s="20"/>
      <c r="G198" s="20"/>
      <c r="H198" s="180"/>
      <c r="I198" s="20"/>
      <c r="J198" s="20"/>
    </row>
    <row r="199" spans="1:10" x14ac:dyDescent="0.2">
      <c r="A199" s="20"/>
      <c r="B199" s="20"/>
      <c r="C199" s="20"/>
      <c r="D199" s="20"/>
      <c r="E199" s="20"/>
      <c r="F199" s="20"/>
      <c r="G199" s="20"/>
      <c r="H199" s="180"/>
      <c r="I199" s="20"/>
      <c r="J199" s="20"/>
    </row>
    <row r="200" spans="1:10" x14ac:dyDescent="0.2">
      <c r="A200" s="20"/>
      <c r="B200" s="20"/>
      <c r="C200" s="20"/>
      <c r="D200" s="20"/>
      <c r="E200" s="20"/>
      <c r="F200" s="20"/>
      <c r="G200" s="20"/>
      <c r="H200" s="180"/>
      <c r="I200" s="20"/>
      <c r="J200" s="20"/>
    </row>
    <row r="201" spans="1:10" x14ac:dyDescent="0.2">
      <c r="A201" s="20"/>
      <c r="B201" s="20"/>
      <c r="C201" s="20"/>
      <c r="D201" s="20"/>
      <c r="E201" s="20"/>
      <c r="F201" s="20"/>
      <c r="G201" s="20"/>
      <c r="H201" s="180"/>
      <c r="I201" s="20"/>
      <c r="J201" s="20"/>
    </row>
    <row r="202" spans="1:10" x14ac:dyDescent="0.2">
      <c r="A202" s="20"/>
      <c r="B202" s="20"/>
      <c r="C202" s="20"/>
      <c r="D202" s="20"/>
      <c r="E202" s="20"/>
      <c r="F202" s="20"/>
      <c r="G202" s="20"/>
      <c r="H202" s="180"/>
      <c r="I202" s="20"/>
      <c r="J202" s="20"/>
    </row>
    <row r="203" spans="1:10" x14ac:dyDescent="0.2">
      <c r="A203" s="20"/>
      <c r="B203" s="20"/>
      <c r="C203" s="20"/>
      <c r="D203" s="20"/>
      <c r="E203" s="20"/>
      <c r="F203" s="20"/>
      <c r="G203" s="20"/>
      <c r="H203" s="180"/>
      <c r="I203" s="20"/>
      <c r="J203" s="20"/>
    </row>
    <row r="204" spans="1:10" x14ac:dyDescent="0.2">
      <c r="A204" s="20"/>
      <c r="B204" s="20"/>
      <c r="C204" s="20"/>
      <c r="D204" s="20"/>
      <c r="E204" s="20"/>
      <c r="F204" s="20"/>
      <c r="G204" s="20"/>
      <c r="H204" s="180"/>
      <c r="I204" s="20"/>
      <c r="J204" s="20"/>
    </row>
    <row r="205" spans="1:10" x14ac:dyDescent="0.2">
      <c r="A205" s="20"/>
      <c r="B205" s="20"/>
      <c r="C205" s="20"/>
      <c r="D205" s="20"/>
      <c r="E205" s="20"/>
      <c r="F205" s="20"/>
      <c r="G205" s="20"/>
      <c r="H205" s="180"/>
      <c r="I205" s="20"/>
      <c r="J205" s="20"/>
    </row>
    <row r="206" spans="1:10" x14ac:dyDescent="0.2">
      <c r="A206" s="20"/>
      <c r="B206" s="20"/>
      <c r="C206" s="20"/>
      <c r="D206" s="20"/>
      <c r="E206" s="20"/>
      <c r="F206" s="20"/>
      <c r="G206" s="20"/>
      <c r="H206" s="180"/>
      <c r="I206" s="20"/>
      <c r="J206" s="20"/>
    </row>
    <row r="207" spans="1:10" x14ac:dyDescent="0.2">
      <c r="A207" s="20"/>
      <c r="B207" s="20"/>
      <c r="C207" s="20"/>
      <c r="D207" s="20"/>
      <c r="E207" s="20"/>
      <c r="F207" s="20"/>
      <c r="G207" s="20"/>
      <c r="H207" s="180"/>
      <c r="I207" s="20"/>
      <c r="J207" s="20"/>
    </row>
    <row r="208" spans="1:10" x14ac:dyDescent="0.2">
      <c r="A208" s="20"/>
      <c r="B208" s="20"/>
      <c r="C208" s="20"/>
      <c r="D208" s="20"/>
      <c r="E208" s="20"/>
      <c r="F208" s="20"/>
      <c r="G208" s="20"/>
      <c r="H208" s="180"/>
      <c r="I208" s="20"/>
      <c r="J208" s="20"/>
    </row>
    <row r="209" spans="1:10" x14ac:dyDescent="0.2">
      <c r="A209" s="20"/>
      <c r="B209" s="20"/>
      <c r="C209" s="20"/>
      <c r="D209" s="20"/>
      <c r="E209" s="20"/>
      <c r="F209" s="20"/>
      <c r="G209" s="20"/>
      <c r="H209" s="180"/>
      <c r="I209" s="20"/>
      <c r="J209" s="20"/>
    </row>
    <row r="210" spans="1:10" x14ac:dyDescent="0.2">
      <c r="A210" s="20"/>
      <c r="B210" s="20"/>
      <c r="C210" s="20"/>
      <c r="D210" s="20"/>
      <c r="E210" s="20"/>
      <c r="F210" s="20"/>
      <c r="G210" s="20"/>
      <c r="H210" s="180"/>
      <c r="I210" s="20"/>
      <c r="J210" s="20"/>
    </row>
    <row r="211" spans="1:10" x14ac:dyDescent="0.2">
      <c r="A211" s="20"/>
      <c r="B211" s="20"/>
      <c r="C211" s="20"/>
      <c r="D211" s="20"/>
      <c r="E211" s="20"/>
      <c r="F211" s="20"/>
      <c r="G211" s="20"/>
      <c r="H211" s="180"/>
      <c r="I211" s="20"/>
      <c r="J211" s="20"/>
    </row>
    <row r="212" spans="1:10" x14ac:dyDescent="0.2">
      <c r="A212" s="20"/>
      <c r="B212" s="20"/>
      <c r="C212" s="20"/>
      <c r="D212" s="20"/>
      <c r="E212" s="20"/>
      <c r="F212" s="20"/>
      <c r="G212" s="20"/>
      <c r="H212" s="180"/>
      <c r="I212" s="20"/>
      <c r="J212" s="20"/>
    </row>
    <row r="213" spans="1:10" x14ac:dyDescent="0.2">
      <c r="A213" s="20"/>
      <c r="B213" s="20"/>
      <c r="C213" s="20"/>
      <c r="D213" s="20"/>
      <c r="E213" s="20"/>
      <c r="F213" s="20"/>
      <c r="G213" s="20"/>
      <c r="H213" s="180"/>
      <c r="I213" s="20"/>
      <c r="J213" s="20"/>
    </row>
    <row r="214" spans="1:10" x14ac:dyDescent="0.2">
      <c r="A214" s="20"/>
      <c r="B214" s="20"/>
      <c r="C214" s="20"/>
      <c r="D214" s="20"/>
      <c r="E214" s="20"/>
      <c r="F214" s="20"/>
      <c r="G214" s="20"/>
      <c r="H214" s="180"/>
      <c r="I214" s="20"/>
      <c r="J214" s="20"/>
    </row>
    <row r="215" spans="1:10" x14ac:dyDescent="0.2">
      <c r="A215" s="20"/>
      <c r="B215" s="20"/>
      <c r="C215" s="20"/>
      <c r="D215" s="20"/>
      <c r="E215" s="20"/>
      <c r="F215" s="20"/>
      <c r="G215" s="20"/>
      <c r="H215" s="180"/>
      <c r="I215" s="20"/>
      <c r="J215" s="20"/>
    </row>
    <row r="216" spans="1:10" x14ac:dyDescent="0.2">
      <c r="A216" s="20"/>
      <c r="B216" s="20"/>
      <c r="C216" s="20"/>
      <c r="D216" s="20"/>
      <c r="E216" s="20"/>
      <c r="F216" s="20"/>
      <c r="G216" s="20"/>
      <c r="H216" s="180"/>
      <c r="I216" s="20"/>
      <c r="J216" s="20"/>
    </row>
    <row r="217" spans="1:10" x14ac:dyDescent="0.2">
      <c r="A217" s="20"/>
      <c r="B217" s="20"/>
      <c r="C217" s="20"/>
      <c r="D217" s="20"/>
      <c r="E217" s="20"/>
      <c r="F217" s="20"/>
      <c r="G217" s="20"/>
      <c r="H217" s="180"/>
      <c r="I217" s="20"/>
      <c r="J217" s="20"/>
    </row>
    <row r="218" spans="1:10" x14ac:dyDescent="0.2">
      <c r="A218" s="20"/>
      <c r="B218" s="20"/>
      <c r="C218" s="20"/>
      <c r="D218" s="20"/>
      <c r="E218" s="20"/>
      <c r="F218" s="20"/>
      <c r="G218" s="20"/>
      <c r="H218" s="180"/>
      <c r="I218" s="20"/>
      <c r="J218" s="20"/>
    </row>
    <row r="219" spans="1:10" x14ac:dyDescent="0.2">
      <c r="A219" s="20"/>
      <c r="B219" s="20"/>
      <c r="C219" s="20"/>
      <c r="D219" s="20"/>
      <c r="E219" s="20"/>
      <c r="F219" s="20"/>
      <c r="G219" s="20"/>
      <c r="H219" s="180"/>
      <c r="I219" s="20"/>
      <c r="J219" s="20"/>
    </row>
    <row r="220" spans="1:10" x14ac:dyDescent="0.2">
      <c r="A220" s="20"/>
      <c r="B220" s="20"/>
      <c r="C220" s="20"/>
      <c r="D220" s="20"/>
      <c r="E220" s="20"/>
      <c r="F220" s="20"/>
      <c r="G220" s="20"/>
      <c r="H220" s="180"/>
      <c r="I220" s="20"/>
      <c r="J220" s="20"/>
    </row>
    <row r="221" spans="1:10" x14ac:dyDescent="0.2">
      <c r="A221" s="20"/>
      <c r="B221" s="20"/>
      <c r="C221" s="20"/>
      <c r="D221" s="20"/>
      <c r="E221" s="20"/>
      <c r="F221" s="20"/>
      <c r="G221" s="20"/>
      <c r="H221" s="180"/>
      <c r="I221" s="20"/>
      <c r="J221" s="20"/>
    </row>
    <row r="222" spans="1:10" x14ac:dyDescent="0.2">
      <c r="A222" s="20"/>
      <c r="B222" s="20"/>
      <c r="C222" s="20"/>
      <c r="D222" s="20"/>
      <c r="E222" s="20"/>
      <c r="F222" s="20"/>
      <c r="G222" s="20"/>
      <c r="H222" s="180"/>
      <c r="I222" s="20"/>
      <c r="J222" s="20"/>
    </row>
    <row r="223" spans="1:10" x14ac:dyDescent="0.2">
      <c r="A223" s="20"/>
      <c r="B223" s="20"/>
      <c r="C223" s="20"/>
      <c r="D223" s="20"/>
      <c r="E223" s="20"/>
      <c r="F223" s="20"/>
      <c r="G223" s="20"/>
      <c r="H223" s="180"/>
      <c r="I223" s="20"/>
      <c r="J223" s="20"/>
    </row>
    <row r="224" spans="1:10" x14ac:dyDescent="0.2">
      <c r="A224" s="20"/>
      <c r="B224" s="20"/>
      <c r="C224" s="20"/>
      <c r="D224" s="20"/>
      <c r="E224" s="20"/>
      <c r="F224" s="20"/>
      <c r="G224" s="20"/>
      <c r="H224" s="180"/>
      <c r="I224" s="20"/>
      <c r="J224" s="20"/>
    </row>
    <row r="225" spans="1:10" x14ac:dyDescent="0.2">
      <c r="A225" s="20"/>
      <c r="B225" s="20"/>
      <c r="C225" s="20"/>
      <c r="D225" s="20"/>
      <c r="E225" s="20"/>
      <c r="F225" s="20"/>
      <c r="G225" s="20"/>
      <c r="H225" s="180"/>
      <c r="I225" s="20"/>
      <c r="J225" s="20"/>
    </row>
    <row r="226" spans="1:10" x14ac:dyDescent="0.2">
      <c r="A226" s="20"/>
      <c r="B226" s="20"/>
      <c r="C226" s="20"/>
      <c r="D226" s="20"/>
      <c r="E226" s="20"/>
      <c r="F226" s="20"/>
      <c r="G226" s="20"/>
      <c r="H226" s="180"/>
      <c r="I226" s="20"/>
      <c r="J226" s="20"/>
    </row>
    <row r="227" spans="1:10" x14ac:dyDescent="0.2">
      <c r="A227" s="20"/>
      <c r="B227" s="20"/>
      <c r="C227" s="20"/>
      <c r="D227" s="20"/>
      <c r="E227" s="20"/>
      <c r="F227" s="20"/>
      <c r="G227" s="20"/>
      <c r="H227" s="180"/>
      <c r="I227" s="20"/>
      <c r="J227" s="20"/>
    </row>
    <row r="228" spans="1:10" x14ac:dyDescent="0.2">
      <c r="A228" s="20"/>
      <c r="B228" s="20"/>
      <c r="C228" s="20"/>
      <c r="D228" s="20"/>
      <c r="E228" s="20"/>
      <c r="F228" s="20"/>
      <c r="G228" s="20"/>
      <c r="H228" s="180"/>
      <c r="I228" s="20"/>
      <c r="J228" s="20"/>
    </row>
    <row r="229" spans="1:10" x14ac:dyDescent="0.2">
      <c r="A229" s="20"/>
      <c r="B229" s="20"/>
      <c r="C229" s="20"/>
      <c r="D229" s="20"/>
      <c r="E229" s="20"/>
      <c r="F229" s="20"/>
      <c r="G229" s="20"/>
      <c r="H229" s="180"/>
      <c r="I229" s="20"/>
      <c r="J229" s="20"/>
    </row>
    <row r="230" spans="1:10" x14ac:dyDescent="0.2">
      <c r="A230" s="20"/>
      <c r="B230" s="20"/>
      <c r="C230" s="20"/>
      <c r="D230" s="20"/>
      <c r="E230" s="20"/>
      <c r="F230" s="20"/>
      <c r="G230" s="20"/>
      <c r="H230" s="180"/>
      <c r="I230" s="20"/>
      <c r="J230" s="20"/>
    </row>
    <row r="231" spans="1:10" x14ac:dyDescent="0.2">
      <c r="A231" s="20"/>
      <c r="B231" s="20"/>
      <c r="C231" s="20"/>
      <c r="D231" s="20"/>
      <c r="E231" s="20"/>
      <c r="F231" s="20"/>
      <c r="G231" s="20"/>
      <c r="H231" s="180"/>
      <c r="I231" s="20"/>
      <c r="J231" s="20"/>
    </row>
    <row r="232" spans="1:10" x14ac:dyDescent="0.2">
      <c r="A232" s="20"/>
      <c r="B232" s="20"/>
      <c r="C232" s="20"/>
      <c r="D232" s="20"/>
      <c r="E232" s="20"/>
      <c r="F232" s="20"/>
      <c r="G232" s="20"/>
      <c r="H232" s="180"/>
      <c r="I232" s="20"/>
      <c r="J232" s="20"/>
    </row>
    <row r="233" spans="1:10" x14ac:dyDescent="0.2">
      <c r="A233" s="20"/>
      <c r="B233" s="20"/>
      <c r="C233" s="20"/>
      <c r="D233" s="20"/>
      <c r="E233" s="20"/>
      <c r="F233" s="20"/>
      <c r="G233" s="20"/>
      <c r="H233" s="180"/>
      <c r="I233" s="20"/>
      <c r="J233" s="20"/>
    </row>
    <row r="234" spans="1:10" x14ac:dyDescent="0.2">
      <c r="A234" s="20"/>
      <c r="B234" s="20"/>
      <c r="C234" s="20"/>
      <c r="D234" s="20"/>
      <c r="E234" s="20"/>
      <c r="F234" s="20"/>
      <c r="G234" s="20"/>
      <c r="H234" s="180"/>
      <c r="I234" s="20"/>
      <c r="J234" s="20"/>
    </row>
    <row r="235" spans="1:10" x14ac:dyDescent="0.2">
      <c r="A235" s="20"/>
      <c r="B235" s="20"/>
      <c r="C235" s="20"/>
      <c r="D235" s="20"/>
      <c r="E235" s="20"/>
      <c r="F235" s="20"/>
      <c r="G235" s="20"/>
      <c r="H235" s="180"/>
      <c r="I235" s="20"/>
      <c r="J235" s="20"/>
    </row>
    <row r="236" spans="1:10" x14ac:dyDescent="0.2">
      <c r="A236" s="20"/>
      <c r="B236" s="20"/>
      <c r="C236" s="20"/>
      <c r="D236" s="20"/>
      <c r="E236" s="20"/>
      <c r="F236" s="20"/>
      <c r="G236" s="20"/>
      <c r="H236" s="180"/>
      <c r="I236" s="20"/>
      <c r="J236" s="20"/>
    </row>
    <row r="237" spans="1:10" x14ac:dyDescent="0.2">
      <c r="A237" s="20"/>
      <c r="B237" s="20"/>
      <c r="C237" s="20"/>
      <c r="D237" s="20"/>
      <c r="E237" s="20"/>
      <c r="F237" s="20"/>
      <c r="G237" s="20"/>
      <c r="H237" s="180"/>
      <c r="I237" s="20"/>
      <c r="J237" s="20"/>
    </row>
    <row r="238" spans="1:10" x14ac:dyDescent="0.2">
      <c r="A238" s="20"/>
      <c r="B238" s="20"/>
      <c r="C238" s="20"/>
      <c r="D238" s="20"/>
      <c r="E238" s="20"/>
      <c r="F238" s="20"/>
      <c r="G238" s="20"/>
      <c r="H238" s="180"/>
      <c r="I238" s="20"/>
      <c r="J238" s="20"/>
    </row>
    <row r="239" spans="1:10" x14ac:dyDescent="0.2">
      <c r="A239" s="20"/>
      <c r="B239" s="20"/>
      <c r="C239" s="20"/>
      <c r="D239" s="20"/>
      <c r="E239" s="20"/>
      <c r="F239" s="20"/>
      <c r="G239" s="20"/>
      <c r="H239" s="180"/>
      <c r="I239" s="20"/>
      <c r="J239" s="20"/>
    </row>
    <row r="240" spans="1:10" x14ac:dyDescent="0.2">
      <c r="A240" s="20"/>
      <c r="B240" s="20"/>
      <c r="C240" s="20"/>
      <c r="D240" s="20"/>
      <c r="E240" s="20"/>
      <c r="F240" s="20"/>
      <c r="G240" s="20"/>
      <c r="H240" s="180"/>
      <c r="I240" s="20"/>
      <c r="J240" s="20"/>
    </row>
    <row r="241" spans="1:10" x14ac:dyDescent="0.2">
      <c r="A241" s="20"/>
      <c r="B241" s="20"/>
      <c r="C241" s="20"/>
      <c r="D241" s="20"/>
      <c r="E241" s="20"/>
      <c r="F241" s="20"/>
      <c r="G241" s="20"/>
      <c r="H241" s="180"/>
      <c r="I241" s="20"/>
      <c r="J241" s="20"/>
    </row>
    <row r="242" spans="1:10" x14ac:dyDescent="0.2">
      <c r="A242" s="20"/>
      <c r="B242" s="20"/>
      <c r="C242" s="20"/>
      <c r="D242" s="20"/>
      <c r="E242" s="20"/>
      <c r="F242" s="20"/>
      <c r="G242" s="20"/>
      <c r="H242" s="180"/>
      <c r="I242" s="20"/>
      <c r="J242" s="20"/>
    </row>
    <row r="243" spans="1:10" x14ac:dyDescent="0.2">
      <c r="A243" s="20"/>
      <c r="B243" s="20"/>
      <c r="C243" s="20"/>
      <c r="D243" s="20"/>
      <c r="E243" s="20"/>
      <c r="F243" s="20"/>
      <c r="G243" s="20"/>
      <c r="H243" s="180"/>
      <c r="I243" s="20"/>
      <c r="J243" s="20"/>
    </row>
    <row r="244" spans="1:10" x14ac:dyDescent="0.2">
      <c r="A244" s="20"/>
      <c r="B244" s="20"/>
      <c r="C244" s="20"/>
      <c r="D244" s="20"/>
      <c r="E244" s="20"/>
      <c r="F244" s="20"/>
      <c r="G244" s="20"/>
      <c r="H244" s="180"/>
      <c r="I244" s="20"/>
      <c r="J244" s="20"/>
    </row>
    <row r="245" spans="1:10" x14ac:dyDescent="0.2">
      <c r="A245" s="20"/>
      <c r="B245" s="20"/>
      <c r="C245" s="20"/>
      <c r="D245" s="20"/>
      <c r="E245" s="20"/>
      <c r="F245" s="20"/>
      <c r="G245" s="20"/>
      <c r="H245" s="180"/>
      <c r="I245" s="20"/>
      <c r="J245" s="20"/>
    </row>
    <row r="246" spans="1:10" x14ac:dyDescent="0.2">
      <c r="A246" s="20"/>
      <c r="B246" s="20"/>
      <c r="C246" s="20"/>
      <c r="D246" s="20"/>
      <c r="E246" s="20"/>
      <c r="F246" s="20"/>
      <c r="G246" s="20"/>
      <c r="H246" s="180"/>
      <c r="I246" s="20"/>
      <c r="J246" s="20"/>
    </row>
    <row r="247" spans="1:10" x14ac:dyDescent="0.2">
      <c r="A247" s="20"/>
      <c r="B247" s="20"/>
      <c r="C247" s="20"/>
      <c r="D247" s="20"/>
      <c r="E247" s="20"/>
      <c r="F247" s="20"/>
      <c r="G247" s="20"/>
      <c r="H247" s="180"/>
      <c r="I247" s="20"/>
      <c r="J247" s="20"/>
    </row>
    <row r="248" spans="1:10" x14ac:dyDescent="0.2">
      <c r="A248" s="20"/>
      <c r="B248" s="20"/>
      <c r="C248" s="20"/>
      <c r="D248" s="20"/>
      <c r="E248" s="20"/>
      <c r="F248" s="20"/>
      <c r="G248" s="20"/>
      <c r="H248" s="180"/>
      <c r="I248" s="20"/>
      <c r="J248" s="20"/>
    </row>
    <row r="249" spans="1:10" x14ac:dyDescent="0.2">
      <c r="A249" s="20"/>
      <c r="B249" s="20"/>
      <c r="C249" s="20"/>
      <c r="D249" s="20"/>
      <c r="E249" s="20"/>
      <c r="F249" s="20"/>
      <c r="G249" s="20"/>
      <c r="H249" s="180"/>
      <c r="I249" s="20"/>
      <c r="J249" s="20"/>
    </row>
    <row r="250" spans="1:10" x14ac:dyDescent="0.2">
      <c r="A250" s="20"/>
      <c r="B250" s="20"/>
      <c r="C250" s="20"/>
      <c r="D250" s="20"/>
      <c r="E250" s="20"/>
      <c r="F250" s="20"/>
      <c r="G250" s="20"/>
      <c r="H250" s="180"/>
      <c r="I250" s="20"/>
      <c r="J250" s="20"/>
    </row>
    <row r="251" spans="1:10" x14ac:dyDescent="0.2">
      <c r="A251" s="20"/>
      <c r="B251" s="20"/>
      <c r="C251" s="20"/>
      <c r="D251" s="20"/>
      <c r="E251" s="20"/>
      <c r="F251" s="20"/>
      <c r="G251" s="20"/>
      <c r="H251" s="180"/>
      <c r="I251" s="20"/>
      <c r="J251" s="20"/>
    </row>
    <row r="252" spans="1:10" x14ac:dyDescent="0.2">
      <c r="A252" s="20"/>
      <c r="B252" s="20"/>
      <c r="C252" s="20"/>
      <c r="D252" s="20"/>
      <c r="E252" s="20"/>
      <c r="F252" s="20"/>
      <c r="G252" s="20"/>
      <c r="H252" s="180"/>
      <c r="I252" s="20"/>
      <c r="J252" s="20"/>
    </row>
    <row r="253" spans="1:10" x14ac:dyDescent="0.2">
      <c r="A253" s="20"/>
      <c r="B253" s="20"/>
      <c r="C253" s="20"/>
      <c r="D253" s="20"/>
      <c r="E253" s="20"/>
      <c r="F253" s="20"/>
      <c r="G253" s="20"/>
      <c r="H253" s="180"/>
      <c r="I253" s="20"/>
      <c r="J253" s="20"/>
    </row>
    <row r="254" spans="1:10" x14ac:dyDescent="0.2">
      <c r="A254" s="20"/>
      <c r="B254" s="20"/>
      <c r="C254" s="20"/>
      <c r="D254" s="20"/>
      <c r="E254" s="20"/>
      <c r="F254" s="20"/>
      <c r="G254" s="20"/>
      <c r="H254" s="180"/>
      <c r="I254" s="20"/>
      <c r="J254" s="20"/>
    </row>
    <row r="255" spans="1:10" x14ac:dyDescent="0.2">
      <c r="A255" s="20"/>
      <c r="B255" s="20"/>
      <c r="C255" s="20"/>
      <c r="D255" s="20"/>
      <c r="E255" s="20"/>
      <c r="F255" s="20"/>
      <c r="G255" s="20"/>
      <c r="H255" s="180"/>
      <c r="I255" s="20"/>
      <c r="J255" s="20"/>
    </row>
    <row r="256" spans="1:10" x14ac:dyDescent="0.2">
      <c r="A256" s="20"/>
      <c r="B256" s="20"/>
      <c r="C256" s="20"/>
      <c r="D256" s="20"/>
      <c r="E256" s="20"/>
      <c r="F256" s="20"/>
      <c r="G256" s="20"/>
      <c r="H256" s="180"/>
      <c r="I256" s="20"/>
      <c r="J256" s="20"/>
    </row>
    <row r="257" spans="1:10" x14ac:dyDescent="0.2">
      <c r="A257" s="20"/>
      <c r="B257" s="20"/>
      <c r="C257" s="20"/>
      <c r="D257" s="20"/>
      <c r="E257" s="20"/>
      <c r="F257" s="20"/>
      <c r="G257" s="20"/>
      <c r="H257" s="180"/>
      <c r="I257" s="20"/>
      <c r="J257" s="20"/>
    </row>
    <row r="258" spans="1:10" x14ac:dyDescent="0.2">
      <c r="A258" s="20"/>
      <c r="B258" s="20"/>
      <c r="C258" s="20"/>
      <c r="D258" s="20"/>
      <c r="E258" s="20"/>
      <c r="F258" s="20"/>
      <c r="G258" s="20"/>
      <c r="H258" s="180"/>
      <c r="I258" s="20"/>
      <c r="J258" s="20"/>
    </row>
    <row r="259" spans="1:10" x14ac:dyDescent="0.2">
      <c r="A259" s="20"/>
      <c r="B259" s="20"/>
      <c r="C259" s="20"/>
      <c r="D259" s="20"/>
      <c r="E259" s="20"/>
      <c r="F259" s="20"/>
      <c r="G259" s="20"/>
      <c r="H259" s="180"/>
      <c r="I259" s="20"/>
      <c r="J259" s="20"/>
    </row>
    <row r="260" spans="1:10" x14ac:dyDescent="0.2">
      <c r="A260" s="20"/>
      <c r="B260" s="20"/>
      <c r="C260" s="20"/>
      <c r="D260" s="20"/>
      <c r="E260" s="20"/>
      <c r="F260" s="20"/>
      <c r="G260" s="20"/>
      <c r="H260" s="180"/>
      <c r="I260" s="20"/>
      <c r="J260" s="20"/>
    </row>
    <row r="261" spans="1:10" x14ac:dyDescent="0.2">
      <c r="A261" s="20"/>
      <c r="B261" s="20"/>
      <c r="C261" s="20"/>
      <c r="D261" s="20"/>
      <c r="E261" s="20"/>
      <c r="F261" s="20"/>
      <c r="G261" s="20"/>
      <c r="H261" s="180"/>
      <c r="I261" s="20"/>
      <c r="J261" s="20"/>
    </row>
    <row r="262" spans="1:10" x14ac:dyDescent="0.2">
      <c r="A262" s="20"/>
      <c r="B262" s="20"/>
      <c r="C262" s="20"/>
      <c r="D262" s="20"/>
      <c r="E262" s="20"/>
      <c r="F262" s="20"/>
      <c r="G262" s="20"/>
      <c r="H262" s="180"/>
      <c r="I262" s="20"/>
      <c r="J262" s="20"/>
    </row>
    <row r="263" spans="1:10" x14ac:dyDescent="0.2">
      <c r="A263" s="20"/>
      <c r="B263" s="20"/>
      <c r="C263" s="20"/>
      <c r="D263" s="20"/>
      <c r="E263" s="20"/>
      <c r="F263" s="20"/>
      <c r="G263" s="20"/>
      <c r="H263" s="180"/>
      <c r="I263" s="20"/>
      <c r="J263" s="20"/>
    </row>
    <row r="264" spans="1:10" x14ac:dyDescent="0.2">
      <c r="A264" s="20"/>
      <c r="B264" s="20"/>
      <c r="C264" s="20"/>
      <c r="D264" s="20"/>
      <c r="E264" s="20"/>
      <c r="F264" s="20"/>
      <c r="G264" s="20"/>
      <c r="H264" s="180"/>
      <c r="I264" s="20"/>
      <c r="J264" s="20"/>
    </row>
    <row r="265" spans="1:10" x14ac:dyDescent="0.2">
      <c r="A265" s="20"/>
      <c r="B265" s="20"/>
      <c r="C265" s="20"/>
      <c r="D265" s="20"/>
      <c r="E265" s="20"/>
      <c r="F265" s="20"/>
      <c r="G265" s="20"/>
      <c r="H265" s="180"/>
      <c r="I265" s="20"/>
      <c r="J265" s="20"/>
    </row>
    <row r="266" spans="1:10" x14ac:dyDescent="0.2">
      <c r="A266" s="20"/>
      <c r="B266" s="20"/>
      <c r="C266" s="20"/>
      <c r="D266" s="20"/>
      <c r="E266" s="20"/>
      <c r="F266" s="20"/>
      <c r="G266" s="20"/>
      <c r="H266" s="180"/>
      <c r="I266" s="20"/>
      <c r="J266" s="20"/>
    </row>
    <row r="267" spans="1:10" x14ac:dyDescent="0.2">
      <c r="A267" s="20"/>
      <c r="B267" s="20"/>
      <c r="C267" s="20"/>
      <c r="D267" s="20"/>
      <c r="E267" s="20"/>
      <c r="F267" s="20"/>
      <c r="G267" s="20"/>
      <c r="H267" s="180"/>
      <c r="I267" s="20"/>
      <c r="J267" s="20"/>
    </row>
    <row r="268" spans="1:10" x14ac:dyDescent="0.2">
      <c r="A268" s="20"/>
      <c r="B268" s="20"/>
      <c r="C268" s="20"/>
      <c r="D268" s="20"/>
      <c r="E268" s="20"/>
      <c r="F268" s="20"/>
      <c r="G268" s="20"/>
      <c r="H268" s="180"/>
      <c r="I268" s="20"/>
      <c r="J268" s="20"/>
    </row>
    <row r="269" spans="1:10" x14ac:dyDescent="0.2">
      <c r="A269" s="20"/>
      <c r="B269" s="20"/>
      <c r="C269" s="20"/>
      <c r="D269" s="20"/>
      <c r="E269" s="20"/>
      <c r="F269" s="20"/>
      <c r="G269" s="20"/>
      <c r="H269" s="180"/>
      <c r="I269" s="20"/>
      <c r="J269" s="20"/>
    </row>
    <row r="270" spans="1:10" x14ac:dyDescent="0.2">
      <c r="A270" s="20"/>
      <c r="B270" s="20"/>
      <c r="C270" s="20"/>
      <c r="D270" s="20"/>
      <c r="E270" s="20"/>
      <c r="F270" s="20"/>
      <c r="G270" s="20"/>
      <c r="H270" s="180"/>
      <c r="I270" s="20"/>
      <c r="J270" s="20"/>
    </row>
    <row r="271" spans="1:10" x14ac:dyDescent="0.2">
      <c r="A271" s="20"/>
      <c r="B271" s="20"/>
      <c r="C271" s="20"/>
      <c r="D271" s="20"/>
      <c r="E271" s="20"/>
      <c r="F271" s="20"/>
      <c r="G271" s="20"/>
      <c r="H271" s="180"/>
      <c r="I271" s="20"/>
      <c r="J271" s="20"/>
    </row>
    <row r="272" spans="1:10" x14ac:dyDescent="0.2">
      <c r="A272" s="20"/>
      <c r="B272" s="20"/>
      <c r="C272" s="20"/>
      <c r="D272" s="20"/>
      <c r="E272" s="20"/>
      <c r="F272" s="20"/>
      <c r="G272" s="20"/>
      <c r="H272" s="180"/>
      <c r="I272" s="20"/>
      <c r="J272" s="20"/>
    </row>
    <row r="273" spans="1:10" x14ac:dyDescent="0.2">
      <c r="A273" s="20"/>
      <c r="B273" s="20"/>
      <c r="C273" s="20"/>
      <c r="D273" s="20"/>
      <c r="E273" s="20"/>
      <c r="F273" s="20"/>
      <c r="G273" s="20"/>
      <c r="H273" s="180"/>
      <c r="I273" s="20"/>
      <c r="J273" s="20"/>
    </row>
    <row r="274" spans="1:10" x14ac:dyDescent="0.2">
      <c r="A274" s="20"/>
      <c r="B274" s="20"/>
      <c r="C274" s="20"/>
      <c r="D274" s="20"/>
      <c r="E274" s="20"/>
      <c r="F274" s="20"/>
      <c r="G274" s="20"/>
      <c r="H274" s="180"/>
      <c r="I274" s="20"/>
      <c r="J274" s="20"/>
    </row>
    <row r="275" spans="1:10" x14ac:dyDescent="0.2">
      <c r="A275" s="20"/>
      <c r="B275" s="20"/>
      <c r="C275" s="20"/>
      <c r="D275" s="20"/>
      <c r="E275" s="20"/>
      <c r="F275" s="20"/>
      <c r="G275" s="20"/>
      <c r="H275" s="180"/>
      <c r="I275" s="20"/>
      <c r="J275" s="20"/>
    </row>
    <row r="276" spans="1:10" x14ac:dyDescent="0.2">
      <c r="A276" s="20"/>
      <c r="B276" s="20"/>
      <c r="C276" s="20"/>
      <c r="D276" s="20"/>
      <c r="E276" s="20"/>
      <c r="F276" s="20"/>
      <c r="G276" s="20"/>
      <c r="H276" s="180"/>
      <c r="I276" s="20"/>
      <c r="J276" s="20"/>
    </row>
    <row r="277" spans="1:10" x14ac:dyDescent="0.2">
      <c r="A277" s="20"/>
      <c r="B277" s="20"/>
      <c r="C277" s="20"/>
      <c r="D277" s="20"/>
      <c r="E277" s="20"/>
      <c r="F277" s="20"/>
      <c r="G277" s="20"/>
      <c r="H277" s="180"/>
      <c r="I277" s="20"/>
      <c r="J277" s="20"/>
    </row>
    <row r="278" spans="1:10" x14ac:dyDescent="0.2">
      <c r="A278" s="20"/>
      <c r="B278" s="20"/>
      <c r="C278" s="20"/>
      <c r="D278" s="20"/>
      <c r="E278" s="20"/>
      <c r="F278" s="20"/>
      <c r="G278" s="20"/>
      <c r="H278" s="180"/>
      <c r="I278" s="20"/>
      <c r="J278" s="20"/>
    </row>
    <row r="279" spans="1:10" x14ac:dyDescent="0.2">
      <c r="A279" s="20"/>
      <c r="B279" s="20"/>
      <c r="C279" s="20"/>
      <c r="D279" s="20"/>
      <c r="E279" s="20"/>
      <c r="F279" s="20"/>
      <c r="G279" s="20"/>
      <c r="H279" s="180"/>
      <c r="I279" s="20"/>
      <c r="J279" s="20"/>
    </row>
    <row r="280" spans="1:10" x14ac:dyDescent="0.2">
      <c r="A280" s="20"/>
      <c r="B280" s="20"/>
      <c r="C280" s="20"/>
      <c r="D280" s="20"/>
      <c r="E280" s="20"/>
      <c r="F280" s="20"/>
      <c r="G280" s="20"/>
      <c r="H280" s="180"/>
      <c r="I280" s="20"/>
      <c r="J280" s="20"/>
    </row>
    <row r="281" spans="1:10" x14ac:dyDescent="0.2">
      <c r="A281" s="20"/>
      <c r="B281" s="20"/>
      <c r="C281" s="20"/>
      <c r="D281" s="20"/>
      <c r="E281" s="20"/>
      <c r="F281" s="20"/>
      <c r="G281" s="20"/>
      <c r="H281" s="180"/>
      <c r="I281" s="20"/>
      <c r="J281" s="20"/>
    </row>
    <row r="282" spans="1:10" x14ac:dyDescent="0.2">
      <c r="A282" s="20"/>
      <c r="B282" s="20"/>
      <c r="C282" s="20"/>
      <c r="D282" s="20"/>
      <c r="E282" s="20"/>
      <c r="F282" s="20"/>
      <c r="G282" s="20"/>
      <c r="H282" s="180"/>
      <c r="I282" s="20"/>
      <c r="J282" s="20"/>
    </row>
    <row r="283" spans="1:10" x14ac:dyDescent="0.2">
      <c r="A283" s="20"/>
      <c r="B283" s="20"/>
      <c r="C283" s="20"/>
      <c r="D283" s="20"/>
      <c r="E283" s="20"/>
      <c r="F283" s="20"/>
      <c r="G283" s="20"/>
      <c r="H283" s="180"/>
      <c r="I283" s="20"/>
      <c r="J283" s="20"/>
    </row>
    <row r="284" spans="1:10" x14ac:dyDescent="0.2">
      <c r="A284" s="20"/>
      <c r="B284" s="20"/>
      <c r="C284" s="20"/>
      <c r="D284" s="20"/>
      <c r="E284" s="20"/>
      <c r="F284" s="20"/>
      <c r="G284" s="20"/>
      <c r="H284" s="180"/>
      <c r="I284" s="20"/>
      <c r="J284" s="20"/>
    </row>
    <row r="285" spans="1:10" x14ac:dyDescent="0.2">
      <c r="A285" s="20"/>
      <c r="B285" s="20"/>
      <c r="C285" s="20"/>
      <c r="D285" s="20"/>
      <c r="E285" s="20"/>
      <c r="F285" s="20"/>
      <c r="G285" s="20"/>
      <c r="H285" s="180"/>
      <c r="I285" s="20"/>
      <c r="J285" s="20"/>
    </row>
    <row r="286" spans="1:10" x14ac:dyDescent="0.2">
      <c r="A286" s="20"/>
      <c r="B286" s="20"/>
      <c r="C286" s="20"/>
      <c r="D286" s="20"/>
      <c r="E286" s="20"/>
      <c r="F286" s="20"/>
      <c r="G286" s="20"/>
      <c r="H286" s="180"/>
      <c r="I286" s="20"/>
      <c r="J286" s="20"/>
    </row>
    <row r="287" spans="1:10" x14ac:dyDescent="0.2">
      <c r="A287" s="20"/>
      <c r="B287" s="20"/>
      <c r="C287" s="20"/>
      <c r="D287" s="20"/>
      <c r="E287" s="20"/>
      <c r="F287" s="20"/>
      <c r="G287" s="20"/>
      <c r="H287" s="180"/>
      <c r="I287" s="20"/>
      <c r="J287" s="20"/>
    </row>
    <row r="288" spans="1:10" x14ac:dyDescent="0.2">
      <c r="A288" s="20"/>
      <c r="B288" s="20"/>
      <c r="C288" s="20"/>
      <c r="D288" s="20"/>
      <c r="E288" s="20"/>
      <c r="F288" s="20"/>
      <c r="G288" s="20"/>
      <c r="H288" s="180"/>
      <c r="I288" s="20"/>
      <c r="J288" s="20"/>
    </row>
    <row r="289" spans="1:10" x14ac:dyDescent="0.2">
      <c r="A289" s="20"/>
      <c r="B289" s="20"/>
      <c r="C289" s="20"/>
      <c r="D289" s="20"/>
      <c r="E289" s="20"/>
      <c r="F289" s="20"/>
      <c r="G289" s="20"/>
      <c r="H289" s="180"/>
      <c r="I289" s="20"/>
      <c r="J289" s="20"/>
    </row>
    <row r="290" spans="1:10" x14ac:dyDescent="0.2">
      <c r="A290" s="20"/>
      <c r="B290" s="20"/>
      <c r="C290" s="20"/>
      <c r="D290" s="20"/>
      <c r="E290" s="20"/>
      <c r="F290" s="20"/>
      <c r="G290" s="20"/>
      <c r="H290" s="180"/>
      <c r="I290" s="20"/>
      <c r="J290" s="20"/>
    </row>
    <row r="291" spans="1:10" x14ac:dyDescent="0.2">
      <c r="A291" s="20"/>
      <c r="B291" s="20"/>
      <c r="C291" s="20"/>
      <c r="D291" s="20"/>
      <c r="E291" s="20"/>
      <c r="F291" s="20"/>
      <c r="G291" s="20"/>
      <c r="H291" s="180"/>
      <c r="I291" s="20"/>
      <c r="J291" s="20"/>
    </row>
    <row r="292" spans="1:10" x14ac:dyDescent="0.2">
      <c r="A292" s="20"/>
      <c r="B292" s="20"/>
      <c r="C292" s="20"/>
      <c r="D292" s="20"/>
      <c r="E292" s="20"/>
      <c r="F292" s="20"/>
      <c r="G292" s="20"/>
      <c r="H292" s="180"/>
      <c r="I292" s="20"/>
      <c r="J292" s="20"/>
    </row>
    <row r="293" spans="1:10" x14ac:dyDescent="0.2">
      <c r="A293" s="20"/>
      <c r="B293" s="20"/>
      <c r="C293" s="20"/>
      <c r="D293" s="20"/>
      <c r="E293" s="20"/>
      <c r="F293" s="20"/>
      <c r="G293" s="20"/>
      <c r="H293" s="180"/>
      <c r="I293" s="20"/>
      <c r="J293" s="20"/>
    </row>
    <row r="294" spans="1:10" x14ac:dyDescent="0.2">
      <c r="A294" s="20"/>
      <c r="B294" s="20"/>
      <c r="C294" s="20"/>
      <c r="D294" s="20"/>
      <c r="E294" s="20"/>
      <c r="F294" s="20"/>
      <c r="G294" s="20"/>
      <c r="H294" s="180"/>
      <c r="I294" s="20"/>
      <c r="J294" s="20"/>
    </row>
    <row r="295" spans="1:10" x14ac:dyDescent="0.2">
      <c r="A295" s="20"/>
      <c r="B295" s="20"/>
      <c r="C295" s="20"/>
      <c r="D295" s="20"/>
      <c r="E295" s="20"/>
      <c r="F295" s="20"/>
      <c r="G295" s="20"/>
      <c r="H295" s="180"/>
      <c r="I295" s="20"/>
      <c r="J295" s="20"/>
    </row>
    <row r="296" spans="1:10" x14ac:dyDescent="0.2">
      <c r="A296" s="20"/>
      <c r="B296" s="20"/>
      <c r="C296" s="20"/>
      <c r="D296" s="20"/>
      <c r="E296" s="20"/>
      <c r="F296" s="20"/>
      <c r="G296" s="20"/>
      <c r="H296" s="180"/>
      <c r="I296" s="20"/>
      <c r="J296" s="20"/>
    </row>
    <row r="297" spans="1:10" x14ac:dyDescent="0.2">
      <c r="A297" s="20"/>
      <c r="B297" s="20"/>
      <c r="C297" s="20"/>
      <c r="D297" s="20"/>
      <c r="E297" s="20"/>
      <c r="F297" s="20"/>
      <c r="G297" s="20"/>
      <c r="H297" s="180"/>
      <c r="I297" s="20"/>
      <c r="J297" s="20"/>
    </row>
    <row r="298" spans="1:10" x14ac:dyDescent="0.2">
      <c r="A298" s="20"/>
      <c r="B298" s="20"/>
      <c r="C298" s="20"/>
      <c r="D298" s="20"/>
      <c r="E298" s="20"/>
      <c r="F298" s="20"/>
      <c r="G298" s="20"/>
      <c r="H298" s="180"/>
      <c r="I298" s="20"/>
      <c r="J298" s="20"/>
    </row>
    <row r="299" spans="1:10" x14ac:dyDescent="0.2">
      <c r="A299" s="20"/>
      <c r="B299" s="20"/>
      <c r="C299" s="20"/>
      <c r="D299" s="20"/>
      <c r="E299" s="20"/>
      <c r="F299" s="20"/>
      <c r="G299" s="20"/>
      <c r="H299" s="180"/>
      <c r="I299" s="20"/>
      <c r="J299" s="20"/>
    </row>
    <row r="300" spans="1:10" x14ac:dyDescent="0.2">
      <c r="A300" s="20"/>
      <c r="B300" s="20"/>
      <c r="C300" s="20"/>
      <c r="D300" s="20"/>
      <c r="E300" s="20"/>
      <c r="F300" s="20"/>
      <c r="G300" s="20"/>
      <c r="H300" s="180"/>
      <c r="I300" s="20"/>
      <c r="J300" s="20"/>
    </row>
    <row r="301" spans="1:10" x14ac:dyDescent="0.2">
      <c r="A301" s="20"/>
      <c r="B301" s="20"/>
      <c r="C301" s="20"/>
      <c r="D301" s="20"/>
      <c r="E301" s="20"/>
      <c r="F301" s="20"/>
      <c r="G301" s="20"/>
      <c r="H301" s="180"/>
      <c r="I301" s="20"/>
      <c r="J301" s="20"/>
    </row>
    <row r="302" spans="1:10" x14ac:dyDescent="0.2">
      <c r="A302" s="20"/>
      <c r="B302" s="20"/>
      <c r="C302" s="20"/>
      <c r="D302" s="20"/>
      <c r="E302" s="20"/>
      <c r="F302" s="20"/>
      <c r="G302" s="20"/>
      <c r="H302" s="180"/>
      <c r="I302" s="20"/>
      <c r="J302" s="20"/>
    </row>
    <row r="303" spans="1:10" x14ac:dyDescent="0.2">
      <c r="A303" s="20"/>
      <c r="B303" s="20"/>
      <c r="C303" s="20"/>
      <c r="D303" s="20"/>
      <c r="E303" s="20"/>
      <c r="F303" s="20"/>
      <c r="G303" s="20"/>
      <c r="H303" s="180"/>
      <c r="I303" s="20"/>
      <c r="J303" s="20"/>
    </row>
    <row r="304" spans="1:10" x14ac:dyDescent="0.2">
      <c r="A304" s="20"/>
      <c r="B304" s="20"/>
      <c r="C304" s="20"/>
      <c r="D304" s="20"/>
      <c r="E304" s="20"/>
      <c r="F304" s="20"/>
      <c r="G304" s="20"/>
      <c r="H304" s="180"/>
      <c r="I304" s="20"/>
      <c r="J304" s="20"/>
    </row>
    <row r="305" spans="1:10" x14ac:dyDescent="0.2">
      <c r="A305" s="20"/>
      <c r="B305" s="20"/>
      <c r="C305" s="20"/>
      <c r="D305" s="20"/>
      <c r="E305" s="20"/>
      <c r="F305" s="20"/>
      <c r="G305" s="20"/>
      <c r="H305" s="180"/>
      <c r="I305" s="20"/>
      <c r="J305" s="20"/>
    </row>
    <row r="306" spans="1:10" x14ac:dyDescent="0.2">
      <c r="A306" s="20"/>
      <c r="B306" s="20"/>
      <c r="C306" s="20"/>
      <c r="D306" s="20"/>
      <c r="E306" s="20"/>
      <c r="F306" s="20"/>
      <c r="G306" s="20"/>
      <c r="H306" s="180"/>
      <c r="I306" s="20"/>
      <c r="J306" s="20"/>
    </row>
    <row r="307" spans="1:10" x14ac:dyDescent="0.2">
      <c r="A307" s="20"/>
      <c r="B307" s="20"/>
      <c r="C307" s="20"/>
      <c r="D307" s="20"/>
      <c r="E307" s="20"/>
      <c r="F307" s="20"/>
      <c r="G307" s="20"/>
      <c r="H307" s="180"/>
      <c r="I307" s="20"/>
      <c r="J307" s="20"/>
    </row>
    <row r="308" spans="1:10" x14ac:dyDescent="0.2">
      <c r="A308" s="20"/>
      <c r="B308" s="20"/>
      <c r="C308" s="20"/>
      <c r="D308" s="20"/>
      <c r="E308" s="20"/>
      <c r="F308" s="20"/>
      <c r="G308" s="20"/>
      <c r="H308" s="180"/>
      <c r="I308" s="20"/>
      <c r="J308" s="20"/>
    </row>
    <row r="309" spans="1:10" x14ac:dyDescent="0.2">
      <c r="A309" s="20"/>
      <c r="B309" s="20"/>
      <c r="C309" s="20"/>
      <c r="D309" s="20"/>
      <c r="E309" s="20"/>
      <c r="F309" s="20"/>
      <c r="G309" s="20"/>
      <c r="H309" s="180"/>
      <c r="I309" s="20"/>
      <c r="J309" s="20"/>
    </row>
    <row r="310" spans="1:10" x14ac:dyDescent="0.2">
      <c r="A310" s="20"/>
      <c r="B310" s="20"/>
      <c r="C310" s="20"/>
      <c r="D310" s="20"/>
      <c r="E310" s="20"/>
      <c r="F310" s="20"/>
      <c r="G310" s="20"/>
      <c r="H310" s="180"/>
      <c r="I310" s="20"/>
      <c r="J310" s="20"/>
    </row>
    <row r="311" spans="1:10" x14ac:dyDescent="0.2">
      <c r="A311" s="20"/>
      <c r="B311" s="20"/>
      <c r="C311" s="20"/>
      <c r="D311" s="20"/>
      <c r="E311" s="20"/>
      <c r="F311" s="20"/>
      <c r="G311" s="20"/>
      <c r="H311" s="180"/>
      <c r="I311" s="20"/>
      <c r="J311" s="20"/>
    </row>
    <row r="312" spans="1:10" x14ac:dyDescent="0.2">
      <c r="A312" s="20"/>
      <c r="B312" s="20"/>
      <c r="C312" s="20"/>
      <c r="D312" s="20"/>
      <c r="E312" s="20"/>
      <c r="F312" s="20"/>
      <c r="G312" s="20"/>
      <c r="H312" s="180"/>
      <c r="I312" s="20"/>
      <c r="J312" s="20"/>
    </row>
    <row r="313" spans="1:10" x14ac:dyDescent="0.2">
      <c r="A313" s="20"/>
      <c r="B313" s="20"/>
      <c r="C313" s="20"/>
      <c r="D313" s="20"/>
      <c r="E313" s="20"/>
      <c r="F313" s="20"/>
      <c r="G313" s="20"/>
      <c r="H313" s="180"/>
      <c r="I313" s="20"/>
      <c r="J313" s="20"/>
    </row>
    <row r="314" spans="1:10" x14ac:dyDescent="0.2">
      <c r="A314" s="20"/>
      <c r="B314" s="20"/>
      <c r="C314" s="20"/>
      <c r="D314" s="20"/>
      <c r="E314" s="20"/>
      <c r="F314" s="20"/>
      <c r="G314" s="20"/>
      <c r="H314" s="180"/>
      <c r="I314" s="20"/>
      <c r="J314" s="20"/>
    </row>
    <row r="315" spans="1:10" x14ac:dyDescent="0.2">
      <c r="A315" s="20"/>
      <c r="B315" s="20"/>
      <c r="C315" s="20"/>
      <c r="D315" s="20"/>
      <c r="E315" s="20"/>
      <c r="F315" s="20"/>
      <c r="G315" s="20"/>
      <c r="H315" s="180"/>
      <c r="I315" s="20"/>
      <c r="J315" s="20"/>
    </row>
    <row r="316" spans="1:10" x14ac:dyDescent="0.2">
      <c r="A316" s="20"/>
      <c r="B316" s="20"/>
      <c r="C316" s="20"/>
      <c r="D316" s="20"/>
      <c r="E316" s="20"/>
      <c r="F316" s="20"/>
      <c r="G316" s="20"/>
      <c r="H316" s="180"/>
      <c r="I316" s="20"/>
      <c r="J316" s="20"/>
    </row>
    <row r="317" spans="1:10" x14ac:dyDescent="0.2">
      <c r="A317" s="20"/>
      <c r="B317" s="20"/>
      <c r="C317" s="20"/>
      <c r="D317" s="20"/>
      <c r="E317" s="20"/>
      <c r="F317" s="20"/>
      <c r="G317" s="20"/>
      <c r="H317" s="180"/>
      <c r="I317" s="20"/>
      <c r="J317" s="20"/>
    </row>
    <row r="318" spans="1:10" x14ac:dyDescent="0.2">
      <c r="A318" s="20"/>
      <c r="B318" s="20"/>
      <c r="C318" s="20"/>
      <c r="D318" s="20"/>
      <c r="E318" s="20"/>
      <c r="F318" s="20"/>
      <c r="G318" s="20"/>
      <c r="H318" s="180"/>
      <c r="I318" s="20"/>
      <c r="J318" s="20"/>
    </row>
    <row r="319" spans="1:10" x14ac:dyDescent="0.2">
      <c r="A319" s="20"/>
      <c r="B319" s="20"/>
      <c r="C319" s="20"/>
      <c r="D319" s="20"/>
      <c r="E319" s="20"/>
      <c r="F319" s="20"/>
      <c r="G319" s="20"/>
      <c r="H319" s="180"/>
      <c r="I319" s="20"/>
      <c r="J319" s="20"/>
    </row>
    <row r="320" spans="1:10" x14ac:dyDescent="0.2">
      <c r="A320" s="20"/>
      <c r="B320" s="20"/>
      <c r="C320" s="20"/>
      <c r="D320" s="20"/>
      <c r="E320" s="20"/>
      <c r="F320" s="20"/>
      <c r="G320" s="20"/>
      <c r="H320" s="180"/>
      <c r="I320" s="20"/>
      <c r="J320" s="20"/>
    </row>
    <row r="321" spans="1:10" x14ac:dyDescent="0.2">
      <c r="A321" s="20"/>
      <c r="B321" s="20"/>
      <c r="C321" s="20"/>
      <c r="D321" s="20"/>
      <c r="E321" s="20"/>
      <c r="F321" s="20"/>
      <c r="G321" s="20"/>
      <c r="H321" s="180"/>
      <c r="I321" s="20"/>
      <c r="J321" s="20"/>
    </row>
    <row r="322" spans="1:10" x14ac:dyDescent="0.2">
      <c r="A322" s="20"/>
      <c r="B322" s="20"/>
      <c r="C322" s="20"/>
      <c r="D322" s="20"/>
      <c r="E322" s="20"/>
      <c r="F322" s="20"/>
      <c r="G322" s="20"/>
      <c r="H322" s="180"/>
      <c r="I322" s="20"/>
      <c r="J322" s="20"/>
    </row>
    <row r="323" spans="1:10" x14ac:dyDescent="0.2">
      <c r="A323" s="20"/>
      <c r="B323" s="20"/>
      <c r="C323" s="20"/>
      <c r="D323" s="20"/>
      <c r="E323" s="20"/>
      <c r="F323" s="20"/>
      <c r="G323" s="20"/>
      <c r="H323" s="180"/>
      <c r="I323" s="20"/>
      <c r="J323" s="20"/>
    </row>
    <row r="324" spans="1:10" x14ac:dyDescent="0.2">
      <c r="A324" s="20"/>
      <c r="B324" s="20"/>
      <c r="C324" s="20"/>
      <c r="D324" s="20"/>
      <c r="E324" s="20"/>
      <c r="F324" s="20"/>
      <c r="G324" s="20"/>
      <c r="H324" s="180"/>
      <c r="I324" s="20"/>
      <c r="J324" s="20"/>
    </row>
    <row r="325" spans="1:10" x14ac:dyDescent="0.2">
      <c r="A325" s="20"/>
      <c r="B325" s="20"/>
      <c r="C325" s="20"/>
      <c r="D325" s="20"/>
      <c r="E325" s="20"/>
      <c r="F325" s="20"/>
      <c r="G325" s="20"/>
      <c r="H325" s="180"/>
      <c r="I325" s="20"/>
      <c r="J325" s="20"/>
    </row>
    <row r="326" spans="1:10" x14ac:dyDescent="0.2">
      <c r="A326" s="20"/>
      <c r="B326" s="20"/>
      <c r="C326" s="20"/>
      <c r="D326" s="20"/>
      <c r="E326" s="20"/>
      <c r="F326" s="20"/>
      <c r="G326" s="20"/>
      <c r="H326" s="180"/>
      <c r="I326" s="20"/>
      <c r="J326" s="20"/>
    </row>
    <row r="327" spans="1:10" x14ac:dyDescent="0.2">
      <c r="A327" s="20"/>
      <c r="B327" s="20"/>
      <c r="C327" s="20"/>
      <c r="D327" s="20"/>
      <c r="E327" s="20"/>
      <c r="F327" s="20"/>
      <c r="G327" s="20"/>
      <c r="H327" s="180"/>
      <c r="I327" s="20"/>
      <c r="J327" s="20"/>
    </row>
    <row r="328" spans="1:10" x14ac:dyDescent="0.2">
      <c r="A328" s="20"/>
      <c r="B328" s="20"/>
      <c r="C328" s="20"/>
      <c r="D328" s="20"/>
      <c r="E328" s="20"/>
      <c r="F328" s="20"/>
      <c r="G328" s="20"/>
      <c r="H328" s="180"/>
      <c r="I328" s="20"/>
      <c r="J328" s="20"/>
    </row>
    <row r="329" spans="1:10" x14ac:dyDescent="0.2">
      <c r="A329" s="20"/>
      <c r="B329" s="20"/>
      <c r="C329" s="20"/>
      <c r="D329" s="20"/>
      <c r="E329" s="20"/>
      <c r="F329" s="20"/>
      <c r="G329" s="20"/>
      <c r="H329" s="180"/>
      <c r="I329" s="20"/>
      <c r="J329" s="20"/>
    </row>
    <row r="330" spans="1:10" x14ac:dyDescent="0.2">
      <c r="A330" s="20"/>
      <c r="B330" s="20"/>
      <c r="C330" s="20"/>
      <c r="D330" s="20"/>
      <c r="E330" s="20"/>
      <c r="F330" s="20"/>
      <c r="G330" s="20"/>
      <c r="H330" s="180"/>
      <c r="I330" s="20"/>
      <c r="J330" s="20"/>
    </row>
    <row r="331" spans="1:10" x14ac:dyDescent="0.2">
      <c r="A331" s="20"/>
      <c r="B331" s="20"/>
      <c r="C331" s="20"/>
      <c r="D331" s="20"/>
      <c r="E331" s="20"/>
      <c r="F331" s="20"/>
      <c r="G331" s="20"/>
      <c r="H331" s="180"/>
      <c r="I331" s="20"/>
      <c r="J331" s="20"/>
    </row>
    <row r="332" spans="1:10" x14ac:dyDescent="0.2">
      <c r="A332" s="20"/>
      <c r="B332" s="20"/>
      <c r="C332" s="20"/>
      <c r="D332" s="20"/>
      <c r="E332" s="20"/>
      <c r="F332" s="20"/>
      <c r="G332" s="20"/>
      <c r="H332" s="180"/>
      <c r="I332" s="20"/>
      <c r="J332" s="20"/>
    </row>
    <row r="333" spans="1:10" x14ac:dyDescent="0.2">
      <c r="A333" s="20"/>
      <c r="B333" s="20"/>
      <c r="C333" s="20"/>
      <c r="D333" s="20"/>
      <c r="E333" s="20"/>
      <c r="F333" s="20"/>
      <c r="G333" s="20"/>
      <c r="H333" s="180"/>
      <c r="I333" s="20"/>
      <c r="J333" s="20"/>
    </row>
    <row r="334" spans="1:10" x14ac:dyDescent="0.2">
      <c r="A334" s="20"/>
      <c r="B334" s="20"/>
      <c r="C334" s="20"/>
      <c r="D334" s="20"/>
      <c r="E334" s="20"/>
      <c r="F334" s="20"/>
      <c r="G334" s="20"/>
      <c r="H334" s="180"/>
      <c r="I334" s="20"/>
      <c r="J334" s="20"/>
    </row>
    <row r="335" spans="1:10" x14ac:dyDescent="0.2">
      <c r="A335" s="20"/>
      <c r="B335" s="20"/>
      <c r="C335" s="20"/>
      <c r="D335" s="20"/>
      <c r="E335" s="20"/>
      <c r="F335" s="20"/>
      <c r="G335" s="20"/>
      <c r="H335" s="180"/>
      <c r="I335" s="20"/>
      <c r="J335" s="20"/>
    </row>
    <row r="336" spans="1:10" x14ac:dyDescent="0.2">
      <c r="A336" s="20"/>
      <c r="B336" s="20"/>
      <c r="C336" s="20"/>
      <c r="D336" s="20"/>
      <c r="E336" s="20"/>
      <c r="F336" s="20"/>
      <c r="G336" s="20"/>
      <c r="H336" s="180"/>
      <c r="I336" s="20"/>
      <c r="J336" s="20"/>
    </row>
    <row r="337" spans="1:10" x14ac:dyDescent="0.2">
      <c r="A337" s="20"/>
      <c r="B337" s="20"/>
      <c r="C337" s="20"/>
      <c r="D337" s="20"/>
      <c r="E337" s="20"/>
      <c r="F337" s="20"/>
      <c r="G337" s="20"/>
      <c r="H337" s="180"/>
      <c r="I337" s="20"/>
      <c r="J337" s="20"/>
    </row>
    <row r="338" spans="1:10" x14ac:dyDescent="0.2">
      <c r="A338" s="20"/>
      <c r="B338" s="20"/>
      <c r="C338" s="20"/>
      <c r="D338" s="20"/>
      <c r="E338" s="20"/>
      <c r="F338" s="20"/>
      <c r="G338" s="20"/>
      <c r="H338" s="180"/>
      <c r="I338" s="20"/>
      <c r="J338" s="20"/>
    </row>
    <row r="339" spans="1:10" x14ac:dyDescent="0.2">
      <c r="A339" s="20"/>
      <c r="B339" s="20"/>
      <c r="C339" s="20"/>
      <c r="D339" s="20"/>
      <c r="E339" s="20"/>
      <c r="F339" s="20"/>
      <c r="G339" s="20"/>
      <c r="H339" s="180"/>
      <c r="I339" s="20"/>
      <c r="J339" s="20"/>
    </row>
    <row r="340" spans="1:10" x14ac:dyDescent="0.2">
      <c r="A340" s="20"/>
      <c r="B340" s="20"/>
      <c r="C340" s="20"/>
      <c r="D340" s="20"/>
      <c r="E340" s="20"/>
      <c r="F340" s="20"/>
      <c r="G340" s="20"/>
      <c r="H340" s="180"/>
      <c r="I340" s="20"/>
      <c r="J340" s="20"/>
    </row>
    <row r="341" spans="1:10" x14ac:dyDescent="0.2">
      <c r="A341" s="20"/>
      <c r="B341" s="20"/>
      <c r="C341" s="20"/>
      <c r="D341" s="20"/>
      <c r="E341" s="20"/>
      <c r="F341" s="20"/>
      <c r="G341" s="20"/>
      <c r="H341" s="180"/>
      <c r="I341" s="20"/>
      <c r="J341" s="20"/>
    </row>
    <row r="342" spans="1:10" x14ac:dyDescent="0.2">
      <c r="A342" s="20"/>
      <c r="B342" s="20"/>
      <c r="C342" s="20"/>
      <c r="D342" s="20"/>
      <c r="E342" s="20"/>
      <c r="F342" s="20"/>
      <c r="G342" s="20"/>
      <c r="H342" s="180"/>
      <c r="I342" s="20"/>
      <c r="J342" s="20"/>
    </row>
    <row r="343" spans="1:10" x14ac:dyDescent="0.2">
      <c r="A343" s="20"/>
      <c r="B343" s="20"/>
      <c r="C343" s="20"/>
      <c r="D343" s="20"/>
      <c r="E343" s="20"/>
      <c r="F343" s="20"/>
      <c r="G343" s="20"/>
      <c r="H343" s="180"/>
      <c r="I343" s="20"/>
      <c r="J343" s="20"/>
    </row>
    <row r="344" spans="1:10" x14ac:dyDescent="0.2">
      <c r="A344" s="20"/>
      <c r="B344" s="20"/>
      <c r="C344" s="20"/>
      <c r="D344" s="20"/>
      <c r="E344" s="20"/>
      <c r="F344" s="20"/>
      <c r="G344" s="20"/>
      <c r="H344" s="180"/>
      <c r="I344" s="20"/>
      <c r="J344" s="20"/>
    </row>
    <row r="345" spans="1:10" x14ac:dyDescent="0.2">
      <c r="A345" s="20"/>
      <c r="B345" s="20"/>
      <c r="C345" s="20"/>
      <c r="D345" s="20"/>
      <c r="E345" s="20"/>
      <c r="F345" s="20"/>
      <c r="G345" s="20"/>
      <c r="H345" s="180"/>
      <c r="I345" s="20"/>
      <c r="J345" s="20"/>
    </row>
    <row r="346" spans="1:10" x14ac:dyDescent="0.2">
      <c r="A346" s="20"/>
      <c r="B346" s="20"/>
      <c r="C346" s="20"/>
      <c r="D346" s="20"/>
      <c r="E346" s="20"/>
      <c r="F346" s="20"/>
      <c r="G346" s="20"/>
      <c r="H346" s="180"/>
      <c r="I346" s="20"/>
      <c r="J346" s="20"/>
    </row>
    <row r="347" spans="1:10" x14ac:dyDescent="0.2">
      <c r="A347" s="20"/>
      <c r="B347" s="20"/>
      <c r="C347" s="20"/>
      <c r="D347" s="20"/>
      <c r="E347" s="20"/>
      <c r="F347" s="20"/>
      <c r="G347" s="20"/>
      <c r="H347" s="180"/>
      <c r="I347" s="20"/>
      <c r="J347" s="20"/>
    </row>
    <row r="348" spans="1:10" x14ac:dyDescent="0.2">
      <c r="A348" s="20"/>
      <c r="B348" s="20"/>
      <c r="C348" s="20"/>
      <c r="D348" s="20"/>
      <c r="E348" s="20"/>
      <c r="F348" s="20"/>
      <c r="G348" s="20"/>
      <c r="H348" s="180"/>
      <c r="I348" s="20"/>
      <c r="J348" s="20"/>
    </row>
    <row r="349" spans="1:10" x14ac:dyDescent="0.2">
      <c r="A349" s="20"/>
      <c r="B349" s="20"/>
      <c r="C349" s="20"/>
      <c r="D349" s="20"/>
      <c r="E349" s="20"/>
      <c r="F349" s="20"/>
      <c r="G349" s="20"/>
      <c r="H349" s="180"/>
      <c r="I349" s="20"/>
      <c r="J349" s="20"/>
    </row>
    <row r="350" spans="1:10" x14ac:dyDescent="0.2">
      <c r="A350" s="20"/>
      <c r="B350" s="20"/>
      <c r="C350" s="20"/>
      <c r="D350" s="20"/>
      <c r="E350" s="20"/>
      <c r="F350" s="20"/>
      <c r="G350" s="20"/>
      <c r="H350" s="180"/>
      <c r="I350" s="20"/>
      <c r="J350" s="20"/>
    </row>
    <row r="351" spans="1:10" x14ac:dyDescent="0.2">
      <c r="A351" s="20"/>
      <c r="B351" s="20"/>
      <c r="C351" s="20"/>
      <c r="D351" s="20"/>
      <c r="E351" s="20"/>
      <c r="F351" s="20"/>
      <c r="G351" s="20"/>
      <c r="H351" s="180"/>
      <c r="I351" s="20"/>
      <c r="J351" s="20"/>
    </row>
    <row r="352" spans="1:10" x14ac:dyDescent="0.2">
      <c r="A352" s="20"/>
      <c r="B352" s="20"/>
      <c r="C352" s="20"/>
      <c r="D352" s="20"/>
      <c r="E352" s="20"/>
      <c r="F352" s="20"/>
      <c r="G352" s="20"/>
      <c r="H352" s="180"/>
      <c r="I352" s="20"/>
      <c r="J352" s="20"/>
    </row>
    <row r="353" spans="1:10" x14ac:dyDescent="0.2">
      <c r="A353" s="20"/>
      <c r="B353" s="20"/>
      <c r="C353" s="20"/>
      <c r="D353" s="20"/>
      <c r="E353" s="20"/>
      <c r="F353" s="20"/>
      <c r="G353" s="20"/>
      <c r="H353" s="180"/>
      <c r="I353" s="20"/>
      <c r="J353" s="20"/>
    </row>
    <row r="354" spans="1:10" x14ac:dyDescent="0.2">
      <c r="A354" s="20"/>
      <c r="B354" s="20"/>
      <c r="C354" s="20"/>
      <c r="D354" s="20"/>
      <c r="E354" s="20"/>
      <c r="F354" s="20"/>
      <c r="G354" s="20"/>
      <c r="H354" s="180"/>
      <c r="I354" s="20"/>
      <c r="J354" s="20"/>
    </row>
    <row r="355" spans="1:10" x14ac:dyDescent="0.2">
      <c r="A355" s="20"/>
      <c r="B355" s="20"/>
      <c r="C355" s="20"/>
      <c r="D355" s="20"/>
      <c r="E355" s="20"/>
      <c r="F355" s="20"/>
      <c r="G355" s="20"/>
      <c r="H355" s="180"/>
      <c r="I355" s="20"/>
      <c r="J355" s="20"/>
    </row>
    <row r="356" spans="1:10" x14ac:dyDescent="0.2">
      <c r="A356" s="20"/>
      <c r="B356" s="20"/>
      <c r="C356" s="20"/>
      <c r="D356" s="20"/>
      <c r="E356" s="20"/>
      <c r="F356" s="20"/>
      <c r="G356" s="20"/>
      <c r="H356" s="180"/>
      <c r="I356" s="20"/>
      <c r="J356" s="20"/>
    </row>
    <row r="357" spans="1:10" x14ac:dyDescent="0.2">
      <c r="A357" s="20"/>
      <c r="B357" s="20"/>
      <c r="C357" s="20"/>
      <c r="D357" s="20"/>
      <c r="E357" s="20"/>
      <c r="F357" s="20"/>
      <c r="G357" s="20"/>
      <c r="H357" s="180"/>
      <c r="I357" s="20"/>
      <c r="J357" s="20"/>
    </row>
    <row r="358" spans="1:10" x14ac:dyDescent="0.2">
      <c r="A358" s="20"/>
      <c r="B358" s="20"/>
      <c r="C358" s="20"/>
      <c r="D358" s="20"/>
      <c r="E358" s="20"/>
      <c r="F358" s="20"/>
      <c r="G358" s="20"/>
      <c r="H358" s="180"/>
      <c r="I358" s="20"/>
      <c r="J358" s="20"/>
    </row>
    <row r="359" spans="1:10" x14ac:dyDescent="0.2">
      <c r="A359" s="20"/>
      <c r="B359" s="20"/>
      <c r="C359" s="20"/>
      <c r="D359" s="20"/>
      <c r="E359" s="20"/>
      <c r="F359" s="20"/>
      <c r="G359" s="20"/>
      <c r="H359" s="180"/>
      <c r="I359" s="20"/>
      <c r="J359" s="20"/>
    </row>
    <row r="360" spans="1:10" x14ac:dyDescent="0.2">
      <c r="A360" s="20"/>
      <c r="B360" s="20"/>
      <c r="C360" s="20"/>
      <c r="D360" s="20"/>
      <c r="E360" s="20"/>
      <c r="F360" s="20"/>
      <c r="G360" s="20"/>
      <c r="H360" s="180"/>
      <c r="I360" s="20"/>
      <c r="J360" s="20"/>
    </row>
    <row r="361" spans="1:10" x14ac:dyDescent="0.2">
      <c r="A361" s="20"/>
      <c r="B361" s="20"/>
      <c r="C361" s="20"/>
      <c r="D361" s="20"/>
      <c r="E361" s="20"/>
      <c r="F361" s="20"/>
      <c r="G361" s="20"/>
      <c r="H361" s="180"/>
      <c r="I361" s="20"/>
      <c r="J361" s="20"/>
    </row>
    <row r="362" spans="1:10" x14ac:dyDescent="0.2">
      <c r="A362" s="20"/>
      <c r="B362" s="20"/>
      <c r="C362" s="20"/>
      <c r="D362" s="20"/>
      <c r="E362" s="20"/>
      <c r="F362" s="20"/>
      <c r="G362" s="20"/>
      <c r="H362" s="180"/>
      <c r="I362" s="20"/>
      <c r="J362" s="20"/>
    </row>
    <row r="363" spans="1:10" x14ac:dyDescent="0.2">
      <c r="A363" s="20"/>
      <c r="B363" s="20"/>
      <c r="C363" s="20"/>
      <c r="D363" s="20"/>
      <c r="E363" s="20"/>
      <c r="F363" s="20"/>
      <c r="G363" s="20"/>
      <c r="H363" s="180"/>
      <c r="I363" s="20"/>
      <c r="J363" s="20"/>
    </row>
    <row r="364" spans="1:10" x14ac:dyDescent="0.2">
      <c r="A364" s="20"/>
      <c r="B364" s="20"/>
      <c r="C364" s="20"/>
      <c r="D364" s="20"/>
      <c r="E364" s="20"/>
      <c r="F364" s="20"/>
      <c r="G364" s="20"/>
      <c r="H364" s="180"/>
      <c r="I364" s="20"/>
      <c r="J364" s="20"/>
    </row>
    <row r="365" spans="1:10" x14ac:dyDescent="0.2">
      <c r="A365" s="20"/>
      <c r="B365" s="20"/>
      <c r="C365" s="20"/>
      <c r="D365" s="20"/>
      <c r="E365" s="20"/>
      <c r="F365" s="20"/>
      <c r="G365" s="20"/>
      <c r="H365" s="180"/>
      <c r="I365" s="20"/>
      <c r="J365" s="20"/>
    </row>
    <row r="366" spans="1:10" x14ac:dyDescent="0.2">
      <c r="A366" s="20"/>
      <c r="B366" s="20"/>
      <c r="C366" s="20"/>
      <c r="D366" s="20"/>
      <c r="E366" s="20"/>
      <c r="F366" s="20"/>
      <c r="G366" s="20"/>
      <c r="H366" s="180"/>
      <c r="I366" s="20"/>
      <c r="J366" s="20"/>
    </row>
    <row r="367" spans="1:10" x14ac:dyDescent="0.2">
      <c r="A367" s="20"/>
      <c r="B367" s="20"/>
      <c r="C367" s="20"/>
      <c r="D367" s="20"/>
      <c r="E367" s="20"/>
      <c r="F367" s="20"/>
      <c r="G367" s="20"/>
      <c r="H367" s="180"/>
      <c r="I367" s="20"/>
      <c r="J367" s="20"/>
    </row>
    <row r="368" spans="1:10" x14ac:dyDescent="0.2">
      <c r="A368" s="20"/>
      <c r="B368" s="20"/>
      <c r="C368" s="20"/>
      <c r="D368" s="20"/>
      <c r="E368" s="20"/>
      <c r="F368" s="20"/>
      <c r="G368" s="20"/>
      <c r="H368" s="180"/>
      <c r="I368" s="20"/>
      <c r="J368" s="20"/>
    </row>
    <row r="369" spans="1:10" x14ac:dyDescent="0.2">
      <c r="A369" s="20"/>
      <c r="B369" s="20"/>
      <c r="C369" s="20"/>
      <c r="D369" s="20"/>
      <c r="E369" s="20"/>
      <c r="F369" s="20"/>
      <c r="G369" s="20"/>
      <c r="H369" s="180"/>
      <c r="I369" s="20"/>
      <c r="J369" s="20"/>
    </row>
    <row r="370" spans="1:10" x14ac:dyDescent="0.2">
      <c r="A370" s="20"/>
      <c r="B370" s="20"/>
      <c r="C370" s="20"/>
      <c r="D370" s="20"/>
      <c r="E370" s="20"/>
      <c r="F370" s="20"/>
      <c r="G370" s="20"/>
      <c r="H370" s="180"/>
      <c r="I370" s="20"/>
      <c r="J370" s="20"/>
    </row>
    <row r="371" spans="1:10" x14ac:dyDescent="0.2">
      <c r="A371" s="20"/>
      <c r="B371" s="20"/>
      <c r="C371" s="20"/>
      <c r="D371" s="20"/>
      <c r="E371" s="20"/>
      <c r="F371" s="20"/>
      <c r="G371" s="20"/>
      <c r="H371" s="180"/>
      <c r="I371" s="20"/>
      <c r="J371" s="20"/>
    </row>
    <row r="372" spans="1:10" x14ac:dyDescent="0.2">
      <c r="A372" s="20"/>
      <c r="B372" s="20"/>
      <c r="C372" s="20"/>
      <c r="D372" s="20"/>
      <c r="E372" s="20"/>
      <c r="F372" s="20"/>
      <c r="G372" s="20"/>
      <c r="H372" s="180"/>
      <c r="I372" s="20"/>
      <c r="J372" s="20"/>
    </row>
    <row r="373" spans="1:10" x14ac:dyDescent="0.2">
      <c r="A373" s="20"/>
      <c r="B373" s="20"/>
      <c r="C373" s="20"/>
      <c r="D373" s="20"/>
      <c r="E373" s="20"/>
      <c r="F373" s="20"/>
      <c r="G373" s="20"/>
      <c r="H373" s="180"/>
      <c r="I373" s="20"/>
      <c r="J373" s="20"/>
    </row>
    <row r="374" spans="1:10" x14ac:dyDescent="0.2">
      <c r="A374" s="20"/>
      <c r="B374" s="20"/>
      <c r="C374" s="20"/>
      <c r="D374" s="20"/>
      <c r="E374" s="20"/>
      <c r="F374" s="20"/>
      <c r="G374" s="20"/>
      <c r="H374" s="180"/>
      <c r="I374" s="20"/>
      <c r="J374" s="20"/>
    </row>
    <row r="375" spans="1:10" x14ac:dyDescent="0.2">
      <c r="A375" s="20"/>
      <c r="B375" s="20"/>
      <c r="C375" s="20"/>
      <c r="D375" s="20"/>
      <c r="E375" s="20"/>
      <c r="F375" s="20"/>
      <c r="G375" s="20"/>
      <c r="H375" s="180"/>
      <c r="I375" s="20"/>
      <c r="J375" s="20"/>
    </row>
    <row r="376" spans="1:10" x14ac:dyDescent="0.2">
      <c r="A376" s="20"/>
      <c r="B376" s="20"/>
      <c r="C376" s="20"/>
      <c r="D376" s="20"/>
      <c r="E376" s="20"/>
      <c r="F376" s="20"/>
      <c r="G376" s="20"/>
      <c r="H376" s="180"/>
      <c r="I376" s="20"/>
      <c r="J376" s="20"/>
    </row>
    <row r="377" spans="1:10" x14ac:dyDescent="0.2">
      <c r="A377" s="20"/>
      <c r="B377" s="20"/>
      <c r="C377" s="20"/>
      <c r="D377" s="20"/>
      <c r="E377" s="20"/>
      <c r="F377" s="20"/>
      <c r="G377" s="20"/>
      <c r="H377" s="180"/>
      <c r="I377" s="20"/>
      <c r="J377" s="20"/>
    </row>
    <row r="378" spans="1:10" x14ac:dyDescent="0.2">
      <c r="A378" s="20"/>
      <c r="B378" s="20"/>
      <c r="C378" s="20"/>
      <c r="D378" s="20"/>
      <c r="E378" s="20"/>
      <c r="F378" s="20"/>
      <c r="G378" s="20"/>
      <c r="H378" s="180"/>
      <c r="I378" s="20"/>
      <c r="J378" s="20"/>
    </row>
    <row r="379" spans="1:10" x14ac:dyDescent="0.2">
      <c r="A379" s="20"/>
      <c r="B379" s="20"/>
      <c r="C379" s="20"/>
      <c r="D379" s="20"/>
      <c r="E379" s="20"/>
      <c r="F379" s="20"/>
      <c r="G379" s="20"/>
      <c r="H379" s="180"/>
      <c r="I379" s="20"/>
      <c r="J379" s="20"/>
    </row>
    <row r="380" spans="1:10" x14ac:dyDescent="0.2">
      <c r="A380" s="20"/>
      <c r="B380" s="20"/>
      <c r="C380" s="20"/>
      <c r="D380" s="20"/>
      <c r="E380" s="20"/>
      <c r="F380" s="20"/>
      <c r="G380" s="20"/>
      <c r="H380" s="180"/>
      <c r="I380" s="20"/>
      <c r="J380" s="20"/>
    </row>
    <row r="381" spans="1:10" x14ac:dyDescent="0.2">
      <c r="A381" s="20"/>
      <c r="B381" s="20"/>
      <c r="C381" s="20"/>
      <c r="D381" s="20"/>
      <c r="E381" s="20"/>
      <c r="F381" s="20"/>
      <c r="G381" s="20"/>
      <c r="H381" s="180"/>
      <c r="I381" s="20"/>
      <c r="J381" s="20"/>
    </row>
    <row r="382" spans="1:10" x14ac:dyDescent="0.2">
      <c r="A382" s="20"/>
      <c r="B382" s="20"/>
      <c r="C382" s="20"/>
      <c r="D382" s="20"/>
      <c r="E382" s="20"/>
      <c r="F382" s="20"/>
      <c r="G382" s="20"/>
      <c r="H382" s="180"/>
      <c r="I382" s="20"/>
      <c r="J382" s="20"/>
    </row>
    <row r="383" spans="1:10" x14ac:dyDescent="0.2">
      <c r="A383" s="20"/>
      <c r="B383" s="20"/>
      <c r="C383" s="20"/>
      <c r="D383" s="20"/>
      <c r="E383" s="20"/>
      <c r="F383" s="20"/>
      <c r="G383" s="20"/>
      <c r="H383" s="180"/>
      <c r="I383" s="20"/>
      <c r="J383" s="20"/>
    </row>
    <row r="384" spans="1:10" x14ac:dyDescent="0.2">
      <c r="A384" s="20"/>
      <c r="B384" s="20"/>
      <c r="C384" s="20"/>
      <c r="D384" s="20"/>
      <c r="E384" s="20"/>
      <c r="F384" s="20"/>
      <c r="G384" s="20"/>
      <c r="H384" s="180"/>
      <c r="I384" s="20"/>
      <c r="J384" s="20"/>
    </row>
    <row r="385" spans="1:10" x14ac:dyDescent="0.2">
      <c r="A385" s="20"/>
      <c r="B385" s="20"/>
      <c r="C385" s="20"/>
      <c r="D385" s="20"/>
      <c r="E385" s="20"/>
      <c r="F385" s="20"/>
      <c r="G385" s="20"/>
      <c r="H385" s="180"/>
      <c r="I385" s="20"/>
      <c r="J385" s="20"/>
    </row>
    <row r="386" spans="1:10" x14ac:dyDescent="0.2">
      <c r="A386" s="20"/>
      <c r="B386" s="20"/>
      <c r="C386" s="20"/>
      <c r="D386" s="20"/>
      <c r="E386" s="20"/>
      <c r="F386" s="20"/>
      <c r="G386" s="20"/>
      <c r="H386" s="180"/>
      <c r="I386" s="20"/>
      <c r="J386" s="20"/>
    </row>
    <row r="387" spans="1:10" x14ac:dyDescent="0.2">
      <c r="A387" s="20"/>
      <c r="B387" s="20"/>
      <c r="C387" s="20"/>
      <c r="D387" s="20"/>
      <c r="E387" s="20"/>
      <c r="F387" s="20"/>
      <c r="G387" s="20"/>
      <c r="H387" s="180"/>
      <c r="I387" s="20"/>
      <c r="J387" s="20"/>
    </row>
    <row r="388" spans="1:10" x14ac:dyDescent="0.2">
      <c r="A388" s="20"/>
      <c r="B388" s="20"/>
      <c r="C388" s="20"/>
      <c r="D388" s="20"/>
      <c r="E388" s="20"/>
      <c r="F388" s="20"/>
      <c r="G388" s="20"/>
      <c r="H388" s="180"/>
      <c r="I388" s="20"/>
      <c r="J388" s="20"/>
    </row>
    <row r="389" spans="1:10" x14ac:dyDescent="0.2">
      <c r="A389" s="20"/>
      <c r="B389" s="20"/>
      <c r="C389" s="20"/>
      <c r="D389" s="20"/>
      <c r="E389" s="20"/>
      <c r="F389" s="20"/>
      <c r="G389" s="20"/>
      <c r="H389" s="180"/>
      <c r="I389" s="20"/>
      <c r="J389" s="20"/>
    </row>
    <row r="390" spans="1:10" x14ac:dyDescent="0.2">
      <c r="A390" s="20"/>
      <c r="B390" s="20"/>
      <c r="C390" s="20"/>
      <c r="D390" s="20"/>
      <c r="E390" s="20"/>
      <c r="F390" s="20"/>
      <c r="G390" s="20"/>
      <c r="H390" s="180"/>
      <c r="I390" s="20"/>
      <c r="J390" s="20"/>
    </row>
    <row r="391" spans="1:10" x14ac:dyDescent="0.2">
      <c r="A391" s="20"/>
      <c r="B391" s="20"/>
      <c r="C391" s="20"/>
      <c r="D391" s="20"/>
      <c r="E391" s="20"/>
      <c r="F391" s="20"/>
      <c r="G391" s="20"/>
      <c r="H391" s="180"/>
      <c r="I391" s="20"/>
      <c r="J391" s="20"/>
    </row>
    <row r="392" spans="1:10" x14ac:dyDescent="0.2">
      <c r="A392" s="20"/>
      <c r="B392" s="20"/>
      <c r="C392" s="20"/>
      <c r="D392" s="20"/>
      <c r="E392" s="20"/>
      <c r="F392" s="20"/>
      <c r="G392" s="20"/>
      <c r="H392" s="180"/>
      <c r="I392" s="20"/>
      <c r="J392" s="20"/>
    </row>
    <row r="393" spans="1:10" x14ac:dyDescent="0.2">
      <c r="A393" s="20"/>
      <c r="B393" s="20"/>
      <c r="C393" s="20"/>
      <c r="D393" s="20"/>
      <c r="E393" s="20"/>
      <c r="F393" s="20"/>
      <c r="G393" s="20"/>
      <c r="H393" s="180"/>
      <c r="I393" s="20"/>
      <c r="J393" s="20"/>
    </row>
    <row r="394" spans="1:10" x14ac:dyDescent="0.2">
      <c r="A394" s="20"/>
      <c r="B394" s="20"/>
      <c r="C394" s="20"/>
      <c r="D394" s="20"/>
      <c r="E394" s="20"/>
      <c r="F394" s="20"/>
      <c r="G394" s="20"/>
      <c r="H394" s="180"/>
      <c r="I394" s="20"/>
      <c r="J394" s="20"/>
    </row>
    <row r="395" spans="1:10" x14ac:dyDescent="0.2">
      <c r="A395" s="20"/>
      <c r="B395" s="20"/>
      <c r="C395" s="20"/>
      <c r="D395" s="20"/>
      <c r="E395" s="20"/>
      <c r="F395" s="20"/>
      <c r="G395" s="20"/>
      <c r="H395" s="180"/>
      <c r="I395" s="20"/>
      <c r="J395" s="20"/>
    </row>
    <row r="396" spans="1:10" x14ac:dyDescent="0.2">
      <c r="A396" s="20"/>
      <c r="B396" s="20"/>
      <c r="C396" s="20"/>
      <c r="D396" s="20"/>
      <c r="E396" s="20"/>
      <c r="F396" s="20"/>
      <c r="G396" s="20"/>
      <c r="H396" s="180"/>
      <c r="I396" s="20"/>
      <c r="J396" s="20"/>
    </row>
    <row r="397" spans="1:10" x14ac:dyDescent="0.2">
      <c r="A397" s="20"/>
      <c r="B397" s="20"/>
      <c r="C397" s="20"/>
      <c r="D397" s="20"/>
      <c r="E397" s="20"/>
      <c r="F397" s="20"/>
      <c r="G397" s="20"/>
      <c r="H397" s="180"/>
      <c r="I397" s="20"/>
      <c r="J397" s="20"/>
    </row>
    <row r="398" spans="1:10" x14ac:dyDescent="0.2">
      <c r="A398" s="20"/>
      <c r="B398" s="20"/>
      <c r="C398" s="20"/>
      <c r="D398" s="20"/>
      <c r="E398" s="20"/>
      <c r="F398" s="20"/>
      <c r="G398" s="20"/>
      <c r="H398" s="180"/>
      <c r="I398" s="20"/>
      <c r="J398" s="20"/>
    </row>
    <row r="399" spans="1:10" x14ac:dyDescent="0.2">
      <c r="A399" s="20"/>
      <c r="B399" s="20"/>
      <c r="C399" s="20"/>
      <c r="D399" s="20"/>
      <c r="E399" s="20"/>
      <c r="F399" s="20"/>
      <c r="G399" s="20"/>
      <c r="H399" s="180"/>
      <c r="I399" s="20"/>
      <c r="J399" s="20"/>
    </row>
    <row r="400" spans="1:10" x14ac:dyDescent="0.2">
      <c r="A400" s="20"/>
      <c r="B400" s="20"/>
      <c r="C400" s="20"/>
      <c r="D400" s="20"/>
      <c r="E400" s="20"/>
      <c r="F400" s="20"/>
      <c r="G400" s="20"/>
      <c r="H400" s="180"/>
      <c r="I400" s="20"/>
      <c r="J400" s="20"/>
    </row>
    <row r="401" spans="1:10" x14ac:dyDescent="0.2">
      <c r="A401" s="20"/>
      <c r="B401" s="20"/>
      <c r="C401" s="20"/>
      <c r="D401" s="20"/>
      <c r="E401" s="20"/>
      <c r="F401" s="20"/>
      <c r="G401" s="20"/>
      <c r="H401" s="180"/>
      <c r="I401" s="20"/>
      <c r="J401" s="20"/>
    </row>
    <row r="402" spans="1:10" x14ac:dyDescent="0.2">
      <c r="A402" s="20"/>
      <c r="B402" s="20"/>
      <c r="C402" s="20"/>
      <c r="D402" s="20"/>
      <c r="E402" s="20"/>
      <c r="F402" s="20"/>
      <c r="G402" s="20"/>
      <c r="H402" s="180"/>
      <c r="I402" s="20"/>
      <c r="J402" s="20"/>
    </row>
    <row r="403" spans="1:10" x14ac:dyDescent="0.2">
      <c r="A403" s="20"/>
      <c r="B403" s="20"/>
      <c r="C403" s="20"/>
      <c r="D403" s="20"/>
      <c r="E403" s="20"/>
      <c r="F403" s="20"/>
      <c r="G403" s="20"/>
      <c r="H403" s="180"/>
      <c r="I403" s="20"/>
      <c r="J403" s="20"/>
    </row>
    <row r="404" spans="1:10" x14ac:dyDescent="0.2">
      <c r="A404" s="20"/>
      <c r="B404" s="20"/>
      <c r="C404" s="20"/>
      <c r="D404" s="20"/>
      <c r="E404" s="20"/>
      <c r="F404" s="20"/>
      <c r="G404" s="20"/>
      <c r="H404" s="180"/>
      <c r="I404" s="20"/>
      <c r="J404" s="20"/>
    </row>
    <row r="405" spans="1:10" x14ac:dyDescent="0.2">
      <c r="A405" s="20"/>
      <c r="B405" s="20"/>
      <c r="C405" s="20"/>
      <c r="D405" s="20"/>
      <c r="E405" s="20"/>
      <c r="F405" s="20"/>
      <c r="G405" s="20"/>
      <c r="H405" s="180"/>
      <c r="I405" s="20"/>
      <c r="J405" s="20"/>
    </row>
    <row r="406" spans="1:10" x14ac:dyDescent="0.2">
      <c r="A406" s="20"/>
      <c r="B406" s="20"/>
      <c r="C406" s="20"/>
      <c r="D406" s="20"/>
      <c r="E406" s="20"/>
      <c r="F406" s="20"/>
      <c r="G406" s="20"/>
      <c r="H406" s="180"/>
      <c r="I406" s="20"/>
      <c r="J406" s="20"/>
    </row>
    <row r="407" spans="1:10" x14ac:dyDescent="0.2">
      <c r="A407" s="20"/>
      <c r="B407" s="20"/>
      <c r="C407" s="20"/>
      <c r="D407" s="20"/>
      <c r="E407" s="20"/>
      <c r="F407" s="20"/>
      <c r="G407" s="20"/>
      <c r="H407" s="180"/>
      <c r="I407" s="20"/>
      <c r="J407" s="20"/>
    </row>
    <row r="408" spans="1:10" x14ac:dyDescent="0.2">
      <c r="A408" s="20"/>
      <c r="B408" s="20"/>
      <c r="C408" s="20"/>
      <c r="D408" s="20"/>
      <c r="E408" s="20"/>
      <c r="F408" s="20"/>
      <c r="G408" s="20"/>
      <c r="H408" s="180"/>
      <c r="I408" s="20"/>
      <c r="J408" s="20"/>
    </row>
    <row r="409" spans="1:10" x14ac:dyDescent="0.2">
      <c r="A409" s="20"/>
      <c r="B409" s="20"/>
      <c r="C409" s="20"/>
      <c r="D409" s="20"/>
      <c r="E409" s="20"/>
      <c r="F409" s="20"/>
      <c r="G409" s="20"/>
      <c r="H409" s="180"/>
      <c r="I409" s="20"/>
      <c r="J409" s="20"/>
    </row>
    <row r="410" spans="1:10" x14ac:dyDescent="0.2">
      <c r="A410" s="20"/>
      <c r="B410" s="20"/>
      <c r="C410" s="20"/>
      <c r="D410" s="20"/>
      <c r="E410" s="20"/>
      <c r="F410" s="20"/>
      <c r="G410" s="20"/>
      <c r="H410" s="180"/>
      <c r="I410" s="20"/>
      <c r="J410" s="20"/>
    </row>
    <row r="411" spans="1:10" x14ac:dyDescent="0.2">
      <c r="A411" s="20"/>
      <c r="B411" s="20"/>
      <c r="C411" s="20"/>
      <c r="D411" s="20"/>
      <c r="E411" s="20"/>
      <c r="F411" s="20"/>
      <c r="G411" s="20"/>
      <c r="H411" s="180"/>
      <c r="I411" s="20"/>
      <c r="J411" s="20"/>
    </row>
    <row r="412" spans="1:10" x14ac:dyDescent="0.2">
      <c r="A412" s="20"/>
      <c r="B412" s="20"/>
      <c r="C412" s="20"/>
      <c r="D412" s="20"/>
      <c r="E412" s="20"/>
      <c r="F412" s="20"/>
      <c r="G412" s="20"/>
      <c r="H412" s="180"/>
      <c r="I412" s="20"/>
      <c r="J412" s="20"/>
    </row>
    <row r="413" spans="1:10" x14ac:dyDescent="0.2">
      <c r="A413" s="20"/>
      <c r="B413" s="20"/>
      <c r="C413" s="20"/>
      <c r="D413" s="20"/>
      <c r="E413" s="20"/>
      <c r="F413" s="20"/>
      <c r="G413" s="20"/>
      <c r="H413" s="180"/>
      <c r="I413" s="20"/>
      <c r="J413" s="20"/>
    </row>
    <row r="414" spans="1:10" x14ac:dyDescent="0.2">
      <c r="A414" s="20"/>
      <c r="B414" s="20"/>
      <c r="C414" s="20"/>
      <c r="D414" s="20"/>
      <c r="E414" s="20"/>
      <c r="F414" s="20"/>
      <c r="G414" s="20"/>
      <c r="H414" s="180"/>
      <c r="I414" s="20"/>
      <c r="J414" s="20"/>
    </row>
    <row r="415" spans="1:10" x14ac:dyDescent="0.2">
      <c r="A415" s="20"/>
      <c r="B415" s="20"/>
      <c r="C415" s="20"/>
      <c r="D415" s="20"/>
      <c r="E415" s="20"/>
      <c r="F415" s="20"/>
      <c r="G415" s="20"/>
      <c r="H415" s="180"/>
      <c r="I415" s="20"/>
      <c r="J415" s="20"/>
    </row>
    <row r="416" spans="1:10" x14ac:dyDescent="0.2">
      <c r="A416" s="20"/>
      <c r="B416" s="20"/>
      <c r="C416" s="20"/>
      <c r="D416" s="20"/>
      <c r="E416" s="20"/>
      <c r="F416" s="20"/>
      <c r="G416" s="20"/>
      <c r="H416" s="180"/>
      <c r="I416" s="20"/>
      <c r="J416" s="20"/>
    </row>
    <row r="417" spans="1:10" x14ac:dyDescent="0.2">
      <c r="A417" s="20"/>
      <c r="B417" s="20"/>
      <c r="C417" s="20"/>
      <c r="D417" s="20"/>
      <c r="E417" s="20"/>
      <c r="F417" s="20"/>
      <c r="G417" s="20"/>
      <c r="H417" s="180"/>
      <c r="I417" s="20"/>
      <c r="J417" s="20"/>
    </row>
    <row r="418" spans="1:10" x14ac:dyDescent="0.2">
      <c r="A418" s="20"/>
      <c r="B418" s="20"/>
      <c r="C418" s="20"/>
      <c r="D418" s="20"/>
      <c r="E418" s="20"/>
      <c r="F418" s="20"/>
      <c r="G418" s="20"/>
      <c r="H418" s="180"/>
      <c r="I418" s="20"/>
      <c r="J418" s="20"/>
    </row>
    <row r="419" spans="1:10" x14ac:dyDescent="0.2">
      <c r="A419" s="20"/>
      <c r="B419" s="20"/>
      <c r="C419" s="20"/>
      <c r="D419" s="20"/>
      <c r="E419" s="20"/>
      <c r="F419" s="20"/>
      <c r="G419" s="20"/>
      <c r="H419" s="180"/>
      <c r="I419" s="20"/>
      <c r="J419" s="20"/>
    </row>
    <row r="420" spans="1:10" x14ac:dyDescent="0.2">
      <c r="A420" s="20"/>
      <c r="B420" s="20"/>
      <c r="C420" s="20"/>
      <c r="D420" s="20"/>
      <c r="E420" s="20"/>
      <c r="F420" s="20"/>
      <c r="G420" s="20"/>
      <c r="H420" s="180"/>
      <c r="I420" s="20"/>
      <c r="J420" s="20"/>
    </row>
    <row r="421" spans="1:10" x14ac:dyDescent="0.2">
      <c r="A421" s="20"/>
      <c r="B421" s="20"/>
      <c r="C421" s="20"/>
      <c r="D421" s="20"/>
      <c r="E421" s="20"/>
      <c r="F421" s="20"/>
      <c r="G421" s="20"/>
      <c r="H421" s="180"/>
      <c r="I421" s="20"/>
      <c r="J421" s="20"/>
    </row>
    <row r="422" spans="1:10" x14ac:dyDescent="0.2">
      <c r="A422" s="20"/>
      <c r="B422" s="20"/>
      <c r="C422" s="20"/>
      <c r="D422" s="20"/>
      <c r="E422" s="20"/>
      <c r="F422" s="20"/>
      <c r="G422" s="20"/>
      <c r="H422" s="180"/>
      <c r="I422" s="20"/>
      <c r="J422" s="20"/>
    </row>
    <row r="423" spans="1:10" x14ac:dyDescent="0.2">
      <c r="A423" s="20"/>
      <c r="B423" s="20"/>
      <c r="C423" s="20"/>
      <c r="D423" s="20"/>
      <c r="E423" s="20"/>
      <c r="F423" s="20"/>
      <c r="G423" s="20"/>
      <c r="H423" s="180"/>
      <c r="I423" s="20"/>
      <c r="J423" s="20"/>
    </row>
    <row r="424" spans="1:10" x14ac:dyDescent="0.2">
      <c r="A424" s="20"/>
      <c r="B424" s="20"/>
      <c r="C424" s="20"/>
      <c r="D424" s="20"/>
      <c r="E424" s="20"/>
      <c r="F424" s="20"/>
      <c r="G424" s="20"/>
      <c r="H424" s="180"/>
      <c r="I424" s="20"/>
      <c r="J424" s="20"/>
    </row>
    <row r="425" spans="1:10" x14ac:dyDescent="0.2">
      <c r="A425" s="20"/>
      <c r="B425" s="20"/>
      <c r="C425" s="20"/>
      <c r="D425" s="20"/>
      <c r="E425" s="20"/>
      <c r="F425" s="20"/>
      <c r="G425" s="20"/>
      <c r="H425" s="180"/>
      <c r="I425" s="20"/>
      <c r="J425" s="20"/>
    </row>
    <row r="426" spans="1:10" x14ac:dyDescent="0.2">
      <c r="A426" s="20"/>
      <c r="B426" s="20"/>
      <c r="C426" s="20"/>
      <c r="D426" s="20"/>
      <c r="E426" s="20"/>
      <c r="F426" s="20"/>
      <c r="G426" s="20"/>
      <c r="H426" s="180"/>
      <c r="I426" s="20"/>
      <c r="J426" s="20"/>
    </row>
    <row r="427" spans="1:10" x14ac:dyDescent="0.2">
      <c r="A427" s="20"/>
      <c r="B427" s="20"/>
      <c r="C427" s="20"/>
      <c r="D427" s="20"/>
      <c r="E427" s="20"/>
      <c r="F427" s="20"/>
      <c r="G427" s="20"/>
      <c r="H427" s="180"/>
      <c r="I427" s="20"/>
      <c r="J427" s="20"/>
    </row>
    <row r="428" spans="1:10" x14ac:dyDescent="0.2">
      <c r="A428" s="20"/>
      <c r="B428" s="20"/>
      <c r="C428" s="20"/>
      <c r="D428" s="20"/>
      <c r="E428" s="20"/>
      <c r="F428" s="20"/>
      <c r="G428" s="20"/>
      <c r="H428" s="180"/>
      <c r="I428" s="20"/>
      <c r="J428" s="20"/>
    </row>
    <row r="429" spans="1:10" x14ac:dyDescent="0.2">
      <c r="A429" s="20"/>
      <c r="B429" s="20"/>
      <c r="C429" s="20"/>
      <c r="D429" s="20"/>
      <c r="E429" s="20"/>
      <c r="F429" s="20"/>
      <c r="G429" s="20"/>
      <c r="H429" s="180"/>
      <c r="I429" s="20"/>
      <c r="J429" s="20"/>
    </row>
    <row r="430" spans="1:10" x14ac:dyDescent="0.2">
      <c r="A430" s="20"/>
      <c r="B430" s="20"/>
      <c r="C430" s="20"/>
      <c r="D430" s="20"/>
      <c r="E430" s="20"/>
      <c r="F430" s="20"/>
      <c r="G430" s="20"/>
      <c r="H430" s="180"/>
      <c r="I430" s="20"/>
      <c r="J430" s="20"/>
    </row>
    <row r="431" spans="1:10" x14ac:dyDescent="0.2">
      <c r="A431" s="20"/>
      <c r="B431" s="20"/>
      <c r="C431" s="20"/>
      <c r="D431" s="20"/>
      <c r="E431" s="20"/>
      <c r="F431" s="20"/>
      <c r="G431" s="20"/>
      <c r="H431" s="180"/>
      <c r="I431" s="20"/>
      <c r="J431" s="20"/>
    </row>
    <row r="432" spans="1:10" x14ac:dyDescent="0.2">
      <c r="A432" s="20"/>
      <c r="B432" s="20"/>
      <c r="C432" s="20"/>
      <c r="D432" s="20"/>
      <c r="E432" s="20"/>
      <c r="F432" s="20"/>
      <c r="G432" s="20"/>
      <c r="H432" s="180"/>
      <c r="I432" s="20"/>
      <c r="J432" s="20"/>
    </row>
    <row r="433" spans="1:10" x14ac:dyDescent="0.2">
      <c r="A433" s="20"/>
      <c r="B433" s="20"/>
      <c r="C433" s="20"/>
      <c r="D433" s="20"/>
      <c r="E433" s="20"/>
      <c r="F433" s="20"/>
      <c r="G433" s="20"/>
      <c r="H433" s="180"/>
      <c r="I433" s="20"/>
      <c r="J433" s="20"/>
    </row>
    <row r="434" spans="1:10" x14ac:dyDescent="0.2">
      <c r="A434" s="20"/>
      <c r="B434" s="20"/>
      <c r="C434" s="20"/>
      <c r="D434" s="20"/>
      <c r="E434" s="20"/>
      <c r="F434" s="20"/>
      <c r="G434" s="20"/>
      <c r="H434" s="180"/>
      <c r="I434" s="20"/>
      <c r="J434" s="20"/>
    </row>
    <row r="435" spans="1:10" x14ac:dyDescent="0.2">
      <c r="A435" s="20"/>
      <c r="B435" s="20"/>
      <c r="C435" s="20"/>
      <c r="D435" s="20"/>
      <c r="E435" s="20"/>
      <c r="F435" s="20"/>
      <c r="G435" s="20"/>
      <c r="H435" s="180"/>
      <c r="I435" s="20"/>
      <c r="J435" s="20"/>
    </row>
    <row r="436" spans="1:10" x14ac:dyDescent="0.2">
      <c r="A436" s="20"/>
      <c r="B436" s="20"/>
      <c r="C436" s="20"/>
      <c r="D436" s="20"/>
      <c r="E436" s="20"/>
      <c r="F436" s="20"/>
      <c r="G436" s="20"/>
      <c r="H436" s="180"/>
      <c r="I436" s="20"/>
      <c r="J436" s="20"/>
    </row>
    <row r="437" spans="1:10" x14ac:dyDescent="0.2">
      <c r="A437" s="20"/>
      <c r="B437" s="20"/>
      <c r="C437" s="20"/>
      <c r="D437" s="20"/>
      <c r="E437" s="20"/>
      <c r="F437" s="20"/>
      <c r="G437" s="20"/>
      <c r="H437" s="180"/>
      <c r="I437" s="20"/>
      <c r="J437" s="20"/>
    </row>
    <row r="438" spans="1:10" x14ac:dyDescent="0.2">
      <c r="A438" s="20"/>
      <c r="B438" s="20"/>
      <c r="C438" s="20"/>
      <c r="D438" s="20"/>
      <c r="E438" s="20"/>
      <c r="F438" s="20"/>
      <c r="G438" s="20"/>
      <c r="H438" s="180"/>
      <c r="I438" s="20"/>
      <c r="J438" s="20"/>
    </row>
    <row r="439" spans="1:10" x14ac:dyDescent="0.2">
      <c r="A439" s="20"/>
      <c r="B439" s="20"/>
      <c r="C439" s="20"/>
      <c r="D439" s="20"/>
      <c r="E439" s="20"/>
      <c r="F439" s="20"/>
      <c r="G439" s="20"/>
      <c r="H439" s="180"/>
      <c r="I439" s="20"/>
      <c r="J439" s="20"/>
    </row>
    <row r="440" spans="1:10" x14ac:dyDescent="0.2">
      <c r="A440" s="20"/>
      <c r="B440" s="20"/>
      <c r="C440" s="20"/>
      <c r="D440" s="20"/>
      <c r="E440" s="20"/>
      <c r="F440" s="20"/>
      <c r="G440" s="20"/>
      <c r="H440" s="180"/>
      <c r="I440" s="20"/>
      <c r="J440" s="20"/>
    </row>
    <row r="441" spans="1:10" x14ac:dyDescent="0.2">
      <c r="A441" s="20"/>
      <c r="B441" s="20"/>
      <c r="C441" s="20"/>
      <c r="D441" s="20"/>
      <c r="E441" s="20"/>
      <c r="F441" s="20"/>
      <c r="G441" s="20"/>
      <c r="H441" s="180"/>
      <c r="I441" s="20"/>
      <c r="J441" s="20"/>
    </row>
    <row r="442" spans="1:10" x14ac:dyDescent="0.2">
      <c r="A442" s="20"/>
      <c r="B442" s="20"/>
      <c r="C442" s="20"/>
      <c r="D442" s="20"/>
      <c r="E442" s="20"/>
      <c r="F442" s="20"/>
      <c r="G442" s="20"/>
      <c r="H442" s="180"/>
      <c r="I442" s="20"/>
      <c r="J442" s="20"/>
    </row>
    <row r="443" spans="1:10" x14ac:dyDescent="0.2">
      <c r="A443" s="20"/>
      <c r="B443" s="20"/>
      <c r="C443" s="20"/>
      <c r="D443" s="20"/>
      <c r="E443" s="20"/>
      <c r="F443" s="20"/>
      <c r="G443" s="20"/>
      <c r="H443" s="180"/>
      <c r="I443" s="20"/>
      <c r="J443" s="20"/>
    </row>
    <row r="444" spans="1:10" x14ac:dyDescent="0.2">
      <c r="A444" s="20"/>
      <c r="B444" s="20"/>
      <c r="C444" s="20"/>
      <c r="D444" s="20"/>
      <c r="E444" s="20"/>
      <c r="F444" s="20"/>
      <c r="G444" s="20"/>
      <c r="H444" s="180"/>
      <c r="I444" s="20"/>
      <c r="J444" s="20"/>
    </row>
    <row r="445" spans="1:10" x14ac:dyDescent="0.2">
      <c r="A445" s="20"/>
      <c r="B445" s="20"/>
      <c r="C445" s="20"/>
      <c r="D445" s="20"/>
      <c r="E445" s="20"/>
      <c r="F445" s="20"/>
      <c r="G445" s="20"/>
      <c r="H445" s="180"/>
      <c r="I445" s="20"/>
      <c r="J445" s="20"/>
    </row>
    <row r="446" spans="1:10" x14ac:dyDescent="0.2">
      <c r="A446" s="20"/>
      <c r="B446" s="20"/>
      <c r="C446" s="20"/>
      <c r="D446" s="20"/>
      <c r="E446" s="20"/>
      <c r="F446" s="20"/>
      <c r="G446" s="20"/>
      <c r="H446" s="180"/>
      <c r="I446" s="20"/>
      <c r="J446" s="20"/>
    </row>
    <row r="447" spans="1:10" x14ac:dyDescent="0.2">
      <c r="A447" s="20"/>
      <c r="B447" s="20"/>
      <c r="C447" s="20"/>
      <c r="D447" s="20"/>
      <c r="E447" s="20"/>
      <c r="F447" s="20"/>
      <c r="G447" s="20"/>
      <c r="H447" s="180"/>
      <c r="I447" s="20"/>
      <c r="J447" s="20"/>
    </row>
    <row r="448" spans="1:10" x14ac:dyDescent="0.2">
      <c r="A448" s="20"/>
      <c r="B448" s="20"/>
      <c r="C448" s="20"/>
      <c r="D448" s="20"/>
      <c r="E448" s="20"/>
      <c r="F448" s="20"/>
      <c r="G448" s="20"/>
      <c r="H448" s="180"/>
      <c r="I448" s="20"/>
      <c r="J448" s="20"/>
    </row>
    <row r="449" spans="1:10" x14ac:dyDescent="0.2">
      <c r="A449" s="20"/>
      <c r="B449" s="20"/>
      <c r="C449" s="20"/>
      <c r="D449" s="20"/>
      <c r="E449" s="20"/>
      <c r="F449" s="20"/>
      <c r="G449" s="20"/>
      <c r="H449" s="180"/>
      <c r="I449" s="20"/>
      <c r="J449" s="20"/>
    </row>
    <row r="450" spans="1:10" x14ac:dyDescent="0.2">
      <c r="A450" s="20"/>
      <c r="B450" s="20"/>
      <c r="C450" s="20"/>
      <c r="D450" s="20"/>
      <c r="E450" s="20"/>
      <c r="F450" s="20"/>
      <c r="G450" s="20"/>
      <c r="H450" s="180"/>
      <c r="I450" s="20"/>
      <c r="J450" s="20"/>
    </row>
    <row r="451" spans="1:10" x14ac:dyDescent="0.2">
      <c r="A451" s="20"/>
      <c r="B451" s="20"/>
      <c r="C451" s="20"/>
      <c r="D451" s="20"/>
      <c r="E451" s="20"/>
      <c r="F451" s="20"/>
      <c r="G451" s="20"/>
      <c r="H451" s="180"/>
      <c r="I451" s="20"/>
      <c r="J451" s="20"/>
    </row>
    <row r="452" spans="1:10" x14ac:dyDescent="0.2">
      <c r="A452" s="20"/>
      <c r="B452" s="20"/>
      <c r="C452" s="20"/>
      <c r="D452" s="20"/>
      <c r="E452" s="20"/>
      <c r="F452" s="20"/>
      <c r="G452" s="20"/>
      <c r="H452" s="180"/>
      <c r="I452" s="20"/>
      <c r="J452" s="20"/>
    </row>
    <row r="453" spans="1:10" x14ac:dyDescent="0.2">
      <c r="A453" s="20"/>
      <c r="B453" s="20"/>
      <c r="C453" s="20"/>
      <c r="D453" s="20"/>
      <c r="E453" s="20"/>
      <c r="F453" s="20"/>
      <c r="G453" s="20"/>
      <c r="H453" s="180"/>
      <c r="I453" s="20"/>
      <c r="J453" s="20"/>
    </row>
    <row r="454" spans="1:10" x14ac:dyDescent="0.2">
      <c r="A454" s="20"/>
      <c r="B454" s="20"/>
      <c r="C454" s="20"/>
      <c r="D454" s="20"/>
      <c r="E454" s="20"/>
      <c r="F454" s="20"/>
      <c r="G454" s="20"/>
      <c r="H454" s="180"/>
      <c r="I454" s="20"/>
      <c r="J454" s="20"/>
    </row>
    <row r="455" spans="1:10" x14ac:dyDescent="0.2">
      <c r="A455" s="20"/>
      <c r="B455" s="20"/>
      <c r="C455" s="20"/>
      <c r="D455" s="20"/>
      <c r="E455" s="20"/>
      <c r="F455" s="20"/>
      <c r="G455" s="20"/>
      <c r="H455" s="180"/>
      <c r="I455" s="20"/>
      <c r="J455" s="20"/>
    </row>
    <row r="456" spans="1:10" x14ac:dyDescent="0.2">
      <c r="A456" s="20"/>
      <c r="B456" s="20"/>
      <c r="C456" s="20"/>
      <c r="D456" s="20"/>
      <c r="E456" s="20"/>
      <c r="F456" s="20"/>
      <c r="G456" s="20"/>
      <c r="H456" s="180"/>
      <c r="I456" s="20"/>
      <c r="J456" s="20"/>
    </row>
    <row r="457" spans="1:10" x14ac:dyDescent="0.2">
      <c r="A457" s="20"/>
      <c r="B457" s="20"/>
      <c r="C457" s="20"/>
      <c r="D457" s="20"/>
      <c r="E457" s="20"/>
      <c r="F457" s="20"/>
      <c r="G457" s="20"/>
      <c r="H457" s="180"/>
      <c r="I457" s="20"/>
      <c r="J457" s="20"/>
    </row>
    <row r="458" spans="1:10" x14ac:dyDescent="0.2">
      <c r="A458" s="20"/>
      <c r="B458" s="20"/>
      <c r="C458" s="20"/>
      <c r="D458" s="20"/>
      <c r="E458" s="20"/>
      <c r="F458" s="20"/>
      <c r="G458" s="20"/>
      <c r="H458" s="180"/>
      <c r="I458" s="20"/>
      <c r="J458" s="20"/>
    </row>
    <row r="459" spans="1:10" x14ac:dyDescent="0.2">
      <c r="A459" s="20"/>
      <c r="B459" s="20"/>
      <c r="C459" s="20"/>
      <c r="D459" s="20"/>
      <c r="E459" s="20"/>
      <c r="F459" s="20"/>
      <c r="G459" s="20"/>
      <c r="H459" s="180"/>
      <c r="I459" s="20"/>
      <c r="J459" s="20"/>
    </row>
    <row r="460" spans="1:10" x14ac:dyDescent="0.2">
      <c r="A460" s="20"/>
      <c r="B460" s="20"/>
      <c r="C460" s="20"/>
      <c r="D460" s="20"/>
      <c r="E460" s="20"/>
      <c r="F460" s="20"/>
      <c r="G460" s="20"/>
      <c r="H460" s="180"/>
      <c r="I460" s="20"/>
      <c r="J460" s="20"/>
    </row>
    <row r="461" spans="1:10" x14ac:dyDescent="0.2">
      <c r="A461" s="20"/>
      <c r="B461" s="20"/>
      <c r="C461" s="20"/>
      <c r="D461" s="20"/>
      <c r="E461" s="20"/>
      <c r="F461" s="20"/>
      <c r="G461" s="20"/>
      <c r="H461" s="180"/>
      <c r="I461" s="20"/>
      <c r="J461" s="20"/>
    </row>
    <row r="462" spans="1:10" x14ac:dyDescent="0.2">
      <c r="A462" s="20"/>
      <c r="B462" s="20"/>
      <c r="C462" s="20"/>
      <c r="D462" s="20"/>
      <c r="E462" s="20"/>
      <c r="F462" s="20"/>
      <c r="G462" s="20"/>
      <c r="H462" s="180"/>
      <c r="I462" s="20"/>
      <c r="J462" s="20"/>
    </row>
    <row r="463" spans="1:10" x14ac:dyDescent="0.2">
      <c r="A463" s="20"/>
      <c r="B463" s="20"/>
      <c r="C463" s="20"/>
      <c r="D463" s="20"/>
      <c r="E463" s="20"/>
      <c r="F463" s="20"/>
      <c r="G463" s="20"/>
      <c r="H463" s="180"/>
      <c r="I463" s="20"/>
      <c r="J463" s="20"/>
    </row>
    <row r="464" spans="1:10" x14ac:dyDescent="0.2">
      <c r="A464" s="20"/>
      <c r="B464" s="20"/>
      <c r="C464" s="20"/>
      <c r="D464" s="20"/>
      <c r="E464" s="20"/>
      <c r="F464" s="20"/>
      <c r="G464" s="20"/>
      <c r="H464" s="180"/>
      <c r="I464" s="20"/>
      <c r="J464" s="20"/>
    </row>
    <row r="465" spans="1:10" x14ac:dyDescent="0.2">
      <c r="A465" s="20"/>
      <c r="B465" s="20"/>
      <c r="C465" s="20"/>
      <c r="D465" s="20"/>
      <c r="E465" s="20"/>
      <c r="F465" s="20"/>
      <c r="G465" s="20"/>
      <c r="H465" s="180"/>
      <c r="I465" s="20"/>
      <c r="J465" s="20"/>
    </row>
    <row r="466" spans="1:10" x14ac:dyDescent="0.2">
      <c r="A466" s="20"/>
      <c r="B466" s="20"/>
      <c r="C466" s="20"/>
      <c r="D466" s="20"/>
      <c r="E466" s="20"/>
      <c r="F466" s="20"/>
      <c r="G466" s="20"/>
      <c r="H466" s="180"/>
      <c r="I466" s="20"/>
      <c r="J466" s="20"/>
    </row>
    <row r="467" spans="1:10" x14ac:dyDescent="0.2">
      <c r="A467" s="20"/>
      <c r="B467" s="20"/>
      <c r="C467" s="20"/>
      <c r="D467" s="20"/>
      <c r="E467" s="20"/>
      <c r="F467" s="20"/>
      <c r="G467" s="20"/>
      <c r="H467" s="180"/>
      <c r="I467" s="20"/>
      <c r="J467" s="20"/>
    </row>
    <row r="468" spans="1:10" x14ac:dyDescent="0.2">
      <c r="A468" s="20"/>
      <c r="B468" s="20"/>
      <c r="C468" s="20"/>
      <c r="D468" s="20"/>
      <c r="E468" s="20"/>
      <c r="F468" s="20"/>
      <c r="G468" s="20"/>
      <c r="H468" s="180"/>
      <c r="I468" s="20"/>
      <c r="J468" s="20"/>
    </row>
    <row r="469" spans="1:10" x14ac:dyDescent="0.2">
      <c r="A469" s="20"/>
      <c r="B469" s="20"/>
      <c r="C469" s="20"/>
      <c r="D469" s="20"/>
      <c r="E469" s="20"/>
      <c r="F469" s="20"/>
      <c r="G469" s="20"/>
      <c r="H469" s="180"/>
      <c r="I469" s="20"/>
      <c r="J469" s="20"/>
    </row>
    <row r="470" spans="1:10" x14ac:dyDescent="0.2">
      <c r="A470" s="20"/>
      <c r="B470" s="20"/>
      <c r="C470" s="20"/>
      <c r="D470" s="20"/>
      <c r="E470" s="20"/>
      <c r="F470" s="20"/>
      <c r="G470" s="20"/>
      <c r="H470" s="180"/>
      <c r="I470" s="20"/>
      <c r="J470" s="20"/>
    </row>
    <row r="471" spans="1:10" x14ac:dyDescent="0.2">
      <c r="A471" s="20"/>
      <c r="B471" s="20"/>
      <c r="C471" s="20"/>
      <c r="D471" s="20"/>
      <c r="E471" s="20"/>
      <c r="F471" s="20"/>
      <c r="G471" s="20"/>
      <c r="H471" s="180"/>
      <c r="I471" s="20"/>
      <c r="J471" s="20"/>
    </row>
    <row r="472" spans="1:10" x14ac:dyDescent="0.2">
      <c r="A472" s="20"/>
      <c r="B472" s="20"/>
      <c r="C472" s="20"/>
      <c r="D472" s="20"/>
      <c r="E472" s="20"/>
      <c r="F472" s="20"/>
      <c r="G472" s="20"/>
      <c r="H472" s="180"/>
      <c r="I472" s="20"/>
      <c r="J472" s="20"/>
    </row>
    <row r="473" spans="1:10" x14ac:dyDescent="0.2">
      <c r="A473" s="20"/>
      <c r="B473" s="20"/>
      <c r="C473" s="20"/>
      <c r="D473" s="20"/>
      <c r="E473" s="20"/>
      <c r="F473" s="20"/>
      <c r="G473" s="20"/>
      <c r="H473" s="180"/>
      <c r="I473" s="20"/>
      <c r="J473" s="20"/>
    </row>
    <row r="474" spans="1:10" x14ac:dyDescent="0.2">
      <c r="A474" s="20"/>
      <c r="B474" s="20"/>
      <c r="C474" s="20"/>
      <c r="D474" s="20"/>
      <c r="E474" s="20"/>
      <c r="F474" s="20"/>
      <c r="G474" s="20"/>
      <c r="H474" s="180"/>
      <c r="I474" s="20"/>
      <c r="J474" s="20"/>
    </row>
    <row r="475" spans="1:10" x14ac:dyDescent="0.2">
      <c r="A475" s="20"/>
      <c r="B475" s="20"/>
      <c r="C475" s="20"/>
      <c r="D475" s="20"/>
      <c r="E475" s="20"/>
      <c r="F475" s="20"/>
      <c r="G475" s="20"/>
      <c r="H475" s="180"/>
      <c r="I475" s="20"/>
      <c r="J475" s="20"/>
    </row>
    <row r="476" spans="1:10" x14ac:dyDescent="0.2">
      <c r="A476" s="20"/>
      <c r="B476" s="20"/>
      <c r="C476" s="20"/>
      <c r="D476" s="20"/>
      <c r="E476" s="20"/>
      <c r="F476" s="20"/>
      <c r="G476" s="20"/>
      <c r="H476" s="180"/>
      <c r="I476" s="20"/>
      <c r="J476" s="20"/>
    </row>
    <row r="477" spans="1:10" x14ac:dyDescent="0.2">
      <c r="A477" s="20"/>
      <c r="B477" s="20"/>
      <c r="C477" s="20"/>
      <c r="D477" s="20"/>
      <c r="E477" s="20"/>
      <c r="F477" s="20"/>
      <c r="G477" s="20"/>
      <c r="H477" s="180"/>
      <c r="I477" s="20"/>
      <c r="J477" s="20"/>
    </row>
    <row r="478" spans="1:10" x14ac:dyDescent="0.2">
      <c r="A478" s="20"/>
      <c r="B478" s="20"/>
      <c r="C478" s="20"/>
      <c r="D478" s="20"/>
      <c r="E478" s="20"/>
      <c r="F478" s="20"/>
      <c r="G478" s="20"/>
      <c r="H478" s="180"/>
      <c r="I478" s="20"/>
      <c r="J478" s="20"/>
    </row>
    <row r="479" spans="1:10" x14ac:dyDescent="0.2">
      <c r="A479" s="20"/>
      <c r="B479" s="20"/>
      <c r="C479" s="20"/>
      <c r="D479" s="20"/>
      <c r="E479" s="20"/>
      <c r="F479" s="20"/>
      <c r="G479" s="20"/>
      <c r="H479" s="180"/>
      <c r="I479" s="20"/>
      <c r="J479" s="20"/>
    </row>
    <row r="480" spans="1:10" x14ac:dyDescent="0.2">
      <c r="A480" s="20"/>
      <c r="B480" s="20"/>
      <c r="C480" s="20"/>
      <c r="D480" s="20"/>
      <c r="E480" s="20"/>
      <c r="F480" s="20"/>
      <c r="G480" s="20"/>
      <c r="H480" s="180"/>
      <c r="I480" s="20"/>
      <c r="J480" s="20"/>
    </row>
    <row r="481" spans="1:10" x14ac:dyDescent="0.2">
      <c r="A481" s="20"/>
      <c r="B481" s="20"/>
      <c r="C481" s="20"/>
      <c r="D481" s="20"/>
      <c r="E481" s="20"/>
      <c r="F481" s="20"/>
      <c r="G481" s="20"/>
      <c r="H481" s="180"/>
      <c r="I481" s="20"/>
      <c r="J481" s="20"/>
    </row>
    <row r="482" spans="1:10" x14ac:dyDescent="0.2">
      <c r="A482" s="20"/>
      <c r="B482" s="20"/>
      <c r="C482" s="20"/>
      <c r="D482" s="20"/>
      <c r="E482" s="20"/>
      <c r="F482" s="20"/>
      <c r="G482" s="20"/>
      <c r="H482" s="180"/>
      <c r="I482" s="20"/>
      <c r="J482" s="20"/>
    </row>
    <row r="483" spans="1:10" x14ac:dyDescent="0.2">
      <c r="A483" s="20"/>
      <c r="B483" s="20"/>
      <c r="C483" s="20"/>
      <c r="D483" s="20"/>
      <c r="E483" s="20"/>
      <c r="F483" s="20"/>
      <c r="G483" s="20"/>
      <c r="H483" s="180"/>
      <c r="I483" s="20"/>
      <c r="J483" s="20"/>
    </row>
    <row r="484" spans="1:10" x14ac:dyDescent="0.2">
      <c r="A484" s="20"/>
      <c r="B484" s="20"/>
      <c r="C484" s="20"/>
      <c r="D484" s="20"/>
      <c r="E484" s="20"/>
      <c r="F484" s="20"/>
      <c r="G484" s="20"/>
      <c r="H484" s="180"/>
      <c r="I484" s="20"/>
      <c r="J484" s="20"/>
    </row>
    <row r="485" spans="1:10" x14ac:dyDescent="0.2">
      <c r="A485" s="20"/>
      <c r="B485" s="20"/>
      <c r="C485" s="20"/>
      <c r="D485" s="20"/>
      <c r="E485" s="20"/>
      <c r="F485" s="20"/>
      <c r="G485" s="20"/>
      <c r="H485" s="180"/>
      <c r="I485" s="20"/>
      <c r="J485" s="20"/>
    </row>
    <row r="486" spans="1:10" x14ac:dyDescent="0.2">
      <c r="A486" s="20"/>
      <c r="B486" s="20"/>
      <c r="C486" s="20"/>
      <c r="D486" s="20"/>
      <c r="E486" s="20"/>
      <c r="F486" s="20"/>
      <c r="G486" s="20"/>
      <c r="H486" s="180"/>
      <c r="I486" s="20"/>
      <c r="J486" s="20"/>
    </row>
    <row r="487" spans="1:10" x14ac:dyDescent="0.2">
      <c r="A487" s="20"/>
      <c r="B487" s="20"/>
      <c r="C487" s="20"/>
      <c r="D487" s="20"/>
      <c r="E487" s="20"/>
      <c r="F487" s="20"/>
      <c r="G487" s="20"/>
      <c r="H487" s="180"/>
      <c r="I487" s="20"/>
      <c r="J487" s="20"/>
    </row>
    <row r="488" spans="1:10" x14ac:dyDescent="0.2">
      <c r="A488" s="20"/>
      <c r="B488" s="20"/>
      <c r="C488" s="20"/>
      <c r="D488" s="20"/>
      <c r="E488" s="20"/>
      <c r="F488" s="20"/>
      <c r="G488" s="20"/>
      <c r="H488" s="180"/>
      <c r="I488" s="20"/>
      <c r="J488" s="20"/>
    </row>
    <row r="489" spans="1:10" x14ac:dyDescent="0.2">
      <c r="A489" s="20"/>
      <c r="B489" s="20"/>
      <c r="C489" s="20"/>
      <c r="D489" s="20"/>
      <c r="E489" s="20"/>
      <c r="F489" s="20"/>
      <c r="G489" s="20"/>
      <c r="H489" s="180"/>
      <c r="I489" s="20"/>
      <c r="J489" s="20"/>
    </row>
    <row r="490" spans="1:10" x14ac:dyDescent="0.2">
      <c r="A490" s="20"/>
      <c r="B490" s="20"/>
      <c r="C490" s="20"/>
      <c r="D490" s="20"/>
      <c r="E490" s="20"/>
      <c r="F490" s="20"/>
      <c r="G490" s="20"/>
      <c r="H490" s="180"/>
      <c r="I490" s="20"/>
      <c r="J490" s="20"/>
    </row>
    <row r="491" spans="1:10" x14ac:dyDescent="0.2">
      <c r="A491" s="20"/>
      <c r="B491" s="20"/>
      <c r="C491" s="20"/>
      <c r="D491" s="20"/>
      <c r="E491" s="20"/>
      <c r="F491" s="20"/>
      <c r="G491" s="20"/>
      <c r="H491" s="180"/>
      <c r="I491" s="20"/>
      <c r="J491" s="20"/>
    </row>
    <row r="492" spans="1:10" x14ac:dyDescent="0.2">
      <c r="A492" s="20"/>
      <c r="B492" s="20"/>
      <c r="C492" s="20"/>
      <c r="D492" s="20"/>
      <c r="E492" s="20"/>
      <c r="F492" s="20"/>
      <c r="G492" s="20"/>
      <c r="H492" s="180"/>
      <c r="I492" s="20"/>
      <c r="J492" s="20"/>
    </row>
    <row r="493" spans="1:10" x14ac:dyDescent="0.2">
      <c r="A493" s="20"/>
      <c r="B493" s="20"/>
      <c r="C493" s="20"/>
      <c r="D493" s="20"/>
      <c r="E493" s="20"/>
      <c r="F493" s="20"/>
      <c r="G493" s="20"/>
      <c r="H493" s="180"/>
      <c r="I493" s="20"/>
      <c r="J493" s="20"/>
    </row>
    <row r="494" spans="1:10" x14ac:dyDescent="0.2">
      <c r="A494" s="20"/>
      <c r="B494" s="20"/>
      <c r="C494" s="20"/>
      <c r="D494" s="20"/>
      <c r="E494" s="20"/>
      <c r="F494" s="20"/>
      <c r="G494" s="20"/>
      <c r="H494" s="180"/>
      <c r="I494" s="20"/>
      <c r="J494" s="20"/>
    </row>
    <row r="495" spans="1:10" x14ac:dyDescent="0.2">
      <c r="A495" s="20"/>
      <c r="B495" s="20"/>
      <c r="C495" s="20"/>
      <c r="D495" s="20"/>
      <c r="E495" s="20"/>
      <c r="F495" s="20"/>
      <c r="G495" s="20"/>
      <c r="H495" s="180"/>
      <c r="I495" s="20"/>
      <c r="J495" s="20"/>
    </row>
    <row r="496" spans="1:10" x14ac:dyDescent="0.2">
      <c r="A496" s="20"/>
      <c r="B496" s="20"/>
      <c r="C496" s="20"/>
      <c r="D496" s="20"/>
      <c r="E496" s="20"/>
      <c r="F496" s="20"/>
      <c r="G496" s="20"/>
      <c r="H496" s="180"/>
      <c r="I496" s="20"/>
      <c r="J496" s="20"/>
    </row>
    <row r="497" spans="1:10" x14ac:dyDescent="0.2">
      <c r="A497" s="20"/>
      <c r="B497" s="20"/>
      <c r="C497" s="20"/>
      <c r="D497" s="20"/>
      <c r="E497" s="20"/>
      <c r="F497" s="20"/>
      <c r="G497" s="20"/>
      <c r="H497" s="180"/>
      <c r="I497" s="20"/>
      <c r="J497" s="20"/>
    </row>
    <row r="498" spans="1:10" x14ac:dyDescent="0.2">
      <c r="A498" s="20"/>
      <c r="B498" s="20"/>
      <c r="C498" s="20"/>
      <c r="D498" s="20"/>
      <c r="E498" s="20"/>
      <c r="F498" s="20"/>
      <c r="G498" s="20"/>
      <c r="H498" s="180"/>
      <c r="I498" s="20"/>
      <c r="J498" s="20"/>
    </row>
    <row r="499" spans="1:10" x14ac:dyDescent="0.2">
      <c r="A499" s="20"/>
      <c r="B499" s="20"/>
      <c r="C499" s="20"/>
      <c r="D499" s="20"/>
      <c r="E499" s="20"/>
      <c r="F499" s="20"/>
      <c r="G499" s="20"/>
      <c r="H499" s="180"/>
      <c r="I499" s="20"/>
      <c r="J499" s="20"/>
    </row>
    <row r="500" spans="1:10" x14ac:dyDescent="0.2">
      <c r="A500" s="20"/>
      <c r="B500" s="20"/>
      <c r="C500" s="20"/>
      <c r="D500" s="20"/>
      <c r="E500" s="20"/>
      <c r="F500" s="20"/>
      <c r="G500" s="20"/>
      <c r="H500" s="180"/>
      <c r="I500" s="20"/>
      <c r="J500" s="20"/>
    </row>
    <row r="501" spans="1:10" x14ac:dyDescent="0.2">
      <c r="A501" s="20"/>
      <c r="B501" s="20"/>
      <c r="C501" s="20"/>
      <c r="D501" s="20"/>
      <c r="E501" s="20"/>
      <c r="F501" s="20"/>
      <c r="G501" s="20"/>
      <c r="H501" s="180"/>
      <c r="I501" s="20"/>
      <c r="J501" s="20"/>
    </row>
    <row r="502" spans="1:10" x14ac:dyDescent="0.2">
      <c r="A502" s="20"/>
      <c r="B502" s="20"/>
      <c r="C502" s="20"/>
      <c r="D502" s="20"/>
      <c r="E502" s="20"/>
      <c r="F502" s="20"/>
      <c r="G502" s="20"/>
      <c r="H502" s="180"/>
      <c r="I502" s="20"/>
      <c r="J502" s="20"/>
    </row>
    <row r="503" spans="1:10" x14ac:dyDescent="0.2">
      <c r="A503" s="20"/>
      <c r="B503" s="20"/>
      <c r="C503" s="20"/>
      <c r="D503" s="20"/>
      <c r="E503" s="20"/>
      <c r="F503" s="20"/>
      <c r="G503" s="20"/>
      <c r="H503" s="180"/>
      <c r="I503" s="20"/>
      <c r="J503" s="20"/>
    </row>
    <row r="504" spans="1:10" x14ac:dyDescent="0.2">
      <c r="A504" s="20"/>
      <c r="B504" s="20"/>
      <c r="C504" s="20"/>
      <c r="D504" s="20"/>
      <c r="E504" s="20"/>
      <c r="F504" s="20"/>
      <c r="G504" s="20"/>
      <c r="H504" s="180"/>
      <c r="I504" s="20"/>
      <c r="J504" s="20"/>
    </row>
    <row r="505" spans="1:10" x14ac:dyDescent="0.2">
      <c r="A505" s="20"/>
      <c r="B505" s="20"/>
      <c r="C505" s="20"/>
      <c r="D505" s="20"/>
      <c r="E505" s="20"/>
      <c r="F505" s="20"/>
      <c r="G505" s="20"/>
      <c r="H505" s="180"/>
      <c r="I505" s="20"/>
      <c r="J505" s="20"/>
    </row>
    <row r="506" spans="1:10" x14ac:dyDescent="0.2">
      <c r="A506" s="20"/>
      <c r="B506" s="20"/>
      <c r="C506" s="20"/>
      <c r="D506" s="20"/>
      <c r="E506" s="20"/>
      <c r="F506" s="20"/>
      <c r="G506" s="20"/>
      <c r="H506" s="180"/>
      <c r="I506" s="20"/>
      <c r="J506" s="20"/>
    </row>
    <row r="507" spans="1:10" x14ac:dyDescent="0.2">
      <c r="A507" s="20"/>
      <c r="B507" s="20"/>
      <c r="C507" s="20"/>
      <c r="D507" s="20"/>
      <c r="E507" s="20"/>
      <c r="F507" s="20"/>
      <c r="G507" s="20"/>
      <c r="H507" s="180"/>
      <c r="I507" s="20"/>
      <c r="J507" s="20"/>
    </row>
    <row r="508" spans="1:10" x14ac:dyDescent="0.2">
      <c r="A508" s="20"/>
      <c r="B508" s="20"/>
      <c r="C508" s="20"/>
      <c r="D508" s="20"/>
      <c r="E508" s="20"/>
      <c r="F508" s="20"/>
      <c r="G508" s="20"/>
      <c r="H508" s="180"/>
      <c r="I508" s="20"/>
      <c r="J508" s="20"/>
    </row>
    <row r="509" spans="1:10" x14ac:dyDescent="0.2">
      <c r="A509" s="20"/>
      <c r="B509" s="20"/>
      <c r="C509" s="20"/>
      <c r="D509" s="20"/>
      <c r="E509" s="20"/>
      <c r="F509" s="20"/>
      <c r="G509" s="20"/>
      <c r="H509" s="180"/>
      <c r="I509" s="20"/>
      <c r="J509" s="20"/>
    </row>
    <row r="510" spans="1:10" x14ac:dyDescent="0.2">
      <c r="A510" s="20"/>
      <c r="B510" s="20"/>
      <c r="C510" s="20"/>
      <c r="D510" s="20"/>
      <c r="E510" s="20"/>
      <c r="F510" s="20"/>
      <c r="G510" s="20"/>
      <c r="H510" s="180"/>
      <c r="I510" s="20"/>
      <c r="J510" s="20"/>
    </row>
    <row r="511" spans="1:10" x14ac:dyDescent="0.2">
      <c r="A511" s="20"/>
      <c r="B511" s="20"/>
      <c r="C511" s="20"/>
      <c r="D511" s="20"/>
      <c r="E511" s="20"/>
      <c r="F511" s="20"/>
      <c r="G511" s="20"/>
      <c r="H511" s="180"/>
      <c r="I511" s="20"/>
      <c r="J511" s="20"/>
    </row>
    <row r="512" spans="1:10" x14ac:dyDescent="0.2">
      <c r="A512" s="20"/>
      <c r="B512" s="20"/>
      <c r="C512" s="20"/>
      <c r="D512" s="20"/>
      <c r="E512" s="20"/>
      <c r="F512" s="20"/>
      <c r="G512" s="20"/>
      <c r="H512" s="180"/>
      <c r="I512" s="20"/>
      <c r="J512" s="20"/>
    </row>
    <row r="513" spans="1:10" x14ac:dyDescent="0.2">
      <c r="A513" s="20"/>
      <c r="B513" s="20"/>
      <c r="C513" s="20"/>
      <c r="D513" s="20"/>
      <c r="E513" s="20"/>
      <c r="F513" s="20"/>
      <c r="G513" s="20"/>
      <c r="H513" s="180"/>
      <c r="I513" s="20"/>
      <c r="J513" s="20"/>
    </row>
    <row r="514" spans="1:10" x14ac:dyDescent="0.2">
      <c r="A514" s="20"/>
      <c r="B514" s="20"/>
      <c r="C514" s="20"/>
      <c r="D514" s="20"/>
      <c r="E514" s="20"/>
      <c r="F514" s="20"/>
      <c r="G514" s="20"/>
      <c r="H514" s="180"/>
      <c r="I514" s="20"/>
      <c r="J514" s="20"/>
    </row>
    <row r="515" spans="1:10" x14ac:dyDescent="0.2">
      <c r="A515" s="20"/>
      <c r="B515" s="20"/>
      <c r="C515" s="20"/>
      <c r="D515" s="20"/>
      <c r="E515" s="20"/>
      <c r="F515" s="20"/>
      <c r="G515" s="20"/>
      <c r="H515" s="180"/>
      <c r="I515" s="20"/>
      <c r="J515" s="20"/>
    </row>
    <row r="516" spans="1:10" x14ac:dyDescent="0.2">
      <c r="A516" s="20"/>
      <c r="B516" s="20"/>
      <c r="C516" s="20"/>
      <c r="D516" s="20"/>
      <c r="E516" s="20"/>
      <c r="F516" s="20"/>
      <c r="G516" s="20"/>
      <c r="H516" s="180"/>
      <c r="I516" s="20"/>
      <c r="J516" s="20"/>
    </row>
    <row r="517" spans="1:10" x14ac:dyDescent="0.2">
      <c r="A517" s="20"/>
      <c r="B517" s="20"/>
      <c r="C517" s="20"/>
      <c r="D517" s="20"/>
      <c r="E517" s="20"/>
      <c r="F517" s="20"/>
      <c r="G517" s="20"/>
      <c r="H517" s="180"/>
      <c r="I517" s="20"/>
      <c r="J517" s="20"/>
    </row>
    <row r="518" spans="1:10" x14ac:dyDescent="0.2">
      <c r="A518" s="20"/>
      <c r="B518" s="20"/>
      <c r="C518" s="20"/>
      <c r="D518" s="20"/>
      <c r="E518" s="20"/>
      <c r="F518" s="20"/>
      <c r="G518" s="20"/>
      <c r="H518" s="180"/>
      <c r="I518" s="20"/>
      <c r="J518" s="20"/>
    </row>
    <row r="519" spans="1:10" x14ac:dyDescent="0.2">
      <c r="A519" s="20"/>
      <c r="B519" s="20"/>
      <c r="C519" s="20"/>
      <c r="D519" s="20"/>
      <c r="E519" s="20"/>
      <c r="F519" s="20"/>
      <c r="G519" s="20"/>
      <c r="H519" s="180"/>
      <c r="I519" s="20"/>
      <c r="J519" s="20"/>
    </row>
    <row r="520" spans="1:10" x14ac:dyDescent="0.2">
      <c r="A520" s="20"/>
      <c r="B520" s="20"/>
      <c r="C520" s="20"/>
      <c r="D520" s="20"/>
      <c r="E520" s="20"/>
      <c r="F520" s="20"/>
      <c r="G520" s="20"/>
      <c r="H520" s="180"/>
      <c r="I520" s="20"/>
      <c r="J520" s="20"/>
    </row>
    <row r="521" spans="1:10" x14ac:dyDescent="0.2">
      <c r="A521" s="20"/>
      <c r="B521" s="20"/>
      <c r="C521" s="20"/>
      <c r="D521" s="20"/>
      <c r="E521" s="20"/>
      <c r="F521" s="20"/>
      <c r="G521" s="20"/>
      <c r="H521" s="180"/>
      <c r="I521" s="20"/>
      <c r="J521" s="20"/>
    </row>
    <row r="522" spans="1:10" x14ac:dyDescent="0.2">
      <c r="A522" s="20"/>
      <c r="B522" s="20"/>
      <c r="C522" s="20"/>
      <c r="D522" s="20"/>
      <c r="E522" s="20"/>
      <c r="F522" s="20"/>
      <c r="G522" s="20"/>
      <c r="H522" s="180"/>
      <c r="I522" s="20"/>
      <c r="J522" s="20"/>
    </row>
    <row r="523" spans="1:10" x14ac:dyDescent="0.2">
      <c r="A523" s="20"/>
      <c r="B523" s="20"/>
      <c r="C523" s="20"/>
      <c r="D523" s="20"/>
      <c r="E523" s="20"/>
      <c r="F523" s="20"/>
      <c r="G523" s="20"/>
      <c r="H523" s="180"/>
      <c r="I523" s="20"/>
      <c r="J523" s="20"/>
    </row>
    <row r="524" spans="1:10" x14ac:dyDescent="0.2">
      <c r="A524" s="20"/>
      <c r="B524" s="20"/>
      <c r="C524" s="20"/>
      <c r="D524" s="20"/>
      <c r="E524" s="20"/>
      <c r="F524" s="20"/>
      <c r="G524" s="20"/>
      <c r="H524" s="180"/>
      <c r="I524" s="20"/>
      <c r="J524" s="20"/>
    </row>
    <row r="525" spans="1:10" x14ac:dyDescent="0.2">
      <c r="A525" s="20"/>
      <c r="B525" s="20"/>
      <c r="C525" s="20"/>
      <c r="D525" s="20"/>
      <c r="E525" s="20"/>
      <c r="F525" s="20"/>
      <c r="G525" s="20"/>
      <c r="H525" s="180"/>
      <c r="I525" s="20"/>
      <c r="J525" s="20"/>
    </row>
    <row r="526" spans="1:10" x14ac:dyDescent="0.2">
      <c r="A526" s="20"/>
      <c r="B526" s="20"/>
      <c r="C526" s="20"/>
      <c r="D526" s="20"/>
      <c r="E526" s="20"/>
      <c r="F526" s="20"/>
      <c r="G526" s="20"/>
      <c r="H526" s="180"/>
      <c r="I526" s="20"/>
      <c r="J526" s="20"/>
    </row>
    <row r="527" spans="1:10" x14ac:dyDescent="0.2">
      <c r="A527" s="20"/>
      <c r="B527" s="20"/>
      <c r="C527" s="20"/>
      <c r="D527" s="20"/>
      <c r="E527" s="20"/>
      <c r="F527" s="20"/>
      <c r="G527" s="20"/>
      <c r="H527" s="180"/>
      <c r="I527" s="20"/>
      <c r="J527" s="20"/>
    </row>
    <row r="528" spans="1:10" x14ac:dyDescent="0.2">
      <c r="A528" s="20"/>
      <c r="B528" s="20"/>
      <c r="C528" s="20"/>
      <c r="D528" s="20"/>
      <c r="E528" s="20"/>
      <c r="F528" s="20"/>
      <c r="G528" s="20"/>
      <c r="H528" s="180"/>
      <c r="I528" s="20"/>
      <c r="J528" s="20"/>
    </row>
    <row r="529" spans="1:10" x14ac:dyDescent="0.2">
      <c r="A529" s="20"/>
      <c r="B529" s="20"/>
      <c r="C529" s="20"/>
      <c r="D529" s="20"/>
      <c r="E529" s="20"/>
      <c r="F529" s="20"/>
      <c r="G529" s="20"/>
      <c r="H529" s="180"/>
      <c r="I529" s="20"/>
      <c r="J529" s="20"/>
    </row>
    <row r="530" spans="1:10" x14ac:dyDescent="0.2">
      <c r="A530" s="20"/>
      <c r="B530" s="20"/>
      <c r="C530" s="20"/>
      <c r="D530" s="20"/>
      <c r="E530" s="20"/>
      <c r="F530" s="20"/>
      <c r="G530" s="20"/>
      <c r="H530" s="180"/>
      <c r="I530" s="20"/>
      <c r="J530" s="20"/>
    </row>
    <row r="531" spans="1:10" x14ac:dyDescent="0.2">
      <c r="A531" s="20"/>
      <c r="B531" s="20"/>
      <c r="C531" s="20"/>
      <c r="D531" s="20"/>
      <c r="E531" s="20"/>
      <c r="F531" s="20"/>
      <c r="G531" s="20"/>
      <c r="H531" s="180"/>
      <c r="I531" s="20"/>
      <c r="J531" s="20"/>
    </row>
    <row r="532" spans="1:10" x14ac:dyDescent="0.2">
      <c r="A532" s="20"/>
      <c r="B532" s="20"/>
      <c r="C532" s="20"/>
      <c r="D532" s="20"/>
      <c r="E532" s="20"/>
      <c r="F532" s="20"/>
      <c r="G532" s="20"/>
      <c r="H532" s="180"/>
      <c r="I532" s="20"/>
      <c r="J532" s="20"/>
    </row>
    <row r="533" spans="1:10" x14ac:dyDescent="0.2">
      <c r="A533" s="20"/>
      <c r="B533" s="20"/>
      <c r="C533" s="20"/>
      <c r="D533" s="20"/>
      <c r="E533" s="20"/>
      <c r="F533" s="20"/>
      <c r="G533" s="20"/>
      <c r="H533" s="180"/>
      <c r="I533" s="20"/>
      <c r="J533" s="20"/>
    </row>
    <row r="534" spans="1:10" x14ac:dyDescent="0.2">
      <c r="A534" s="20"/>
      <c r="B534" s="20"/>
      <c r="C534" s="20"/>
      <c r="D534" s="20"/>
      <c r="E534" s="20"/>
      <c r="F534" s="20"/>
      <c r="G534" s="20"/>
      <c r="H534" s="180"/>
      <c r="I534" s="20"/>
      <c r="J534" s="20"/>
    </row>
    <row r="535" spans="1:10" x14ac:dyDescent="0.2">
      <c r="A535" s="20"/>
      <c r="B535" s="20"/>
      <c r="C535" s="20"/>
      <c r="D535" s="20"/>
      <c r="E535" s="20"/>
      <c r="F535" s="20"/>
      <c r="G535" s="20"/>
      <c r="H535" s="180"/>
      <c r="I535" s="20"/>
      <c r="J535" s="20"/>
    </row>
    <row r="536" spans="1:10" x14ac:dyDescent="0.2">
      <c r="A536" s="20"/>
      <c r="B536" s="20"/>
      <c r="C536" s="20"/>
      <c r="D536" s="20"/>
      <c r="E536" s="20"/>
      <c r="F536" s="20"/>
      <c r="G536" s="20"/>
      <c r="H536" s="180"/>
      <c r="I536" s="20"/>
      <c r="J536" s="20"/>
    </row>
    <row r="537" spans="1:10" x14ac:dyDescent="0.2">
      <c r="A537" s="20"/>
      <c r="B537" s="20"/>
      <c r="C537" s="20"/>
      <c r="D537" s="20"/>
      <c r="E537" s="20"/>
      <c r="F537" s="20"/>
      <c r="G537" s="20"/>
      <c r="H537" s="180"/>
      <c r="I537" s="20"/>
      <c r="J537" s="20"/>
    </row>
    <row r="538" spans="1:10" x14ac:dyDescent="0.2">
      <c r="A538" s="20"/>
      <c r="B538" s="20"/>
      <c r="C538" s="20"/>
      <c r="D538" s="20"/>
      <c r="E538" s="20"/>
      <c r="F538" s="20"/>
      <c r="G538" s="20"/>
      <c r="H538" s="180"/>
      <c r="I538" s="20"/>
      <c r="J538" s="20"/>
    </row>
    <row r="539" spans="1:10" x14ac:dyDescent="0.2">
      <c r="A539" s="20"/>
      <c r="B539" s="20"/>
      <c r="C539" s="20"/>
      <c r="D539" s="20"/>
      <c r="E539" s="20"/>
      <c r="F539" s="20"/>
      <c r="G539" s="20"/>
      <c r="H539" s="180"/>
      <c r="I539" s="20"/>
      <c r="J539" s="20"/>
    </row>
    <row r="540" spans="1:10" x14ac:dyDescent="0.2">
      <c r="A540" s="20"/>
      <c r="B540" s="20"/>
      <c r="C540" s="20"/>
      <c r="D540" s="20"/>
      <c r="E540" s="20"/>
      <c r="F540" s="20"/>
      <c r="G540" s="20"/>
      <c r="H540" s="180"/>
      <c r="I540" s="20"/>
      <c r="J540" s="20"/>
    </row>
    <row r="541" spans="1:10" x14ac:dyDescent="0.2">
      <c r="A541" s="20"/>
      <c r="B541" s="20"/>
      <c r="C541" s="20"/>
      <c r="D541" s="20"/>
      <c r="E541" s="20"/>
      <c r="F541" s="20"/>
      <c r="G541" s="20"/>
      <c r="H541" s="180"/>
      <c r="I541" s="20"/>
      <c r="J541" s="20"/>
    </row>
    <row r="542" spans="1:10" x14ac:dyDescent="0.2">
      <c r="A542" s="20"/>
      <c r="B542" s="20"/>
      <c r="C542" s="20"/>
      <c r="D542" s="20"/>
      <c r="E542" s="20"/>
      <c r="F542" s="20"/>
      <c r="G542" s="20"/>
      <c r="H542" s="180"/>
      <c r="I542" s="20"/>
      <c r="J542" s="20"/>
    </row>
    <row r="543" spans="1:10" x14ac:dyDescent="0.2">
      <c r="A543" s="20"/>
      <c r="B543" s="20"/>
      <c r="C543" s="20"/>
      <c r="D543" s="20"/>
      <c r="E543" s="20"/>
      <c r="F543" s="20"/>
      <c r="G543" s="20"/>
      <c r="H543" s="180"/>
      <c r="I543" s="20"/>
      <c r="J543" s="20"/>
    </row>
    <row r="544" spans="1:10" x14ac:dyDescent="0.2">
      <c r="A544" s="20"/>
      <c r="B544" s="20"/>
      <c r="C544" s="20"/>
      <c r="D544" s="20"/>
      <c r="E544" s="20"/>
      <c r="F544" s="20"/>
      <c r="G544" s="20"/>
      <c r="H544" s="180"/>
      <c r="I544" s="20"/>
      <c r="J544" s="20"/>
    </row>
    <row r="545" spans="1:10" x14ac:dyDescent="0.2">
      <c r="A545" s="20"/>
      <c r="B545" s="20"/>
      <c r="C545" s="20"/>
      <c r="D545" s="20"/>
      <c r="E545" s="20"/>
      <c r="F545" s="20"/>
      <c r="G545" s="20"/>
      <c r="H545" s="180"/>
      <c r="I545" s="20"/>
      <c r="J545" s="20"/>
    </row>
    <row r="546" spans="1:10" x14ac:dyDescent="0.2">
      <c r="A546" s="20"/>
      <c r="B546" s="20"/>
      <c r="C546" s="20"/>
      <c r="D546" s="20"/>
      <c r="E546" s="20"/>
      <c r="F546" s="20"/>
      <c r="G546" s="20"/>
      <c r="H546" s="180"/>
      <c r="I546" s="20"/>
      <c r="J546" s="20"/>
    </row>
    <row r="547" spans="1:10" x14ac:dyDescent="0.2">
      <c r="A547" s="20"/>
      <c r="B547" s="20"/>
      <c r="C547" s="20"/>
      <c r="D547" s="20"/>
      <c r="E547" s="20"/>
      <c r="F547" s="20"/>
      <c r="G547" s="20"/>
      <c r="H547" s="180"/>
      <c r="I547" s="20"/>
      <c r="J547" s="20"/>
    </row>
    <row r="548" spans="1:10" x14ac:dyDescent="0.2">
      <c r="A548" s="20"/>
      <c r="B548" s="20"/>
      <c r="C548" s="20"/>
      <c r="D548" s="20"/>
      <c r="E548" s="20"/>
      <c r="F548" s="20"/>
      <c r="G548" s="20"/>
      <c r="H548" s="180"/>
      <c r="I548" s="20"/>
      <c r="J548" s="20"/>
    </row>
    <row r="549" spans="1:10" x14ac:dyDescent="0.2">
      <c r="A549" s="20"/>
      <c r="B549" s="20"/>
      <c r="C549" s="20"/>
      <c r="D549" s="20"/>
      <c r="E549" s="20"/>
      <c r="F549" s="20"/>
      <c r="G549" s="20"/>
      <c r="H549" s="180"/>
      <c r="I549" s="20"/>
      <c r="J549" s="20"/>
    </row>
    <row r="550" spans="1:10" x14ac:dyDescent="0.2">
      <c r="A550" s="20"/>
      <c r="B550" s="20"/>
      <c r="C550" s="20"/>
      <c r="D550" s="20"/>
      <c r="E550" s="20"/>
      <c r="F550" s="20"/>
      <c r="G550" s="20"/>
      <c r="H550" s="180"/>
      <c r="I550" s="20"/>
      <c r="J550" s="20"/>
    </row>
    <row r="551" spans="1:10" x14ac:dyDescent="0.2">
      <c r="A551" s="20"/>
      <c r="B551" s="20"/>
      <c r="C551" s="20"/>
      <c r="D551" s="20"/>
      <c r="E551" s="20"/>
      <c r="F551" s="20"/>
      <c r="G551" s="20"/>
      <c r="H551" s="180"/>
      <c r="I551" s="20"/>
      <c r="J551" s="20"/>
    </row>
    <row r="552" spans="1:10" x14ac:dyDescent="0.2">
      <c r="A552" s="20"/>
      <c r="B552" s="20"/>
      <c r="C552" s="20"/>
      <c r="D552" s="20"/>
      <c r="E552" s="20"/>
      <c r="F552" s="20"/>
      <c r="G552" s="20"/>
      <c r="H552" s="180"/>
      <c r="I552" s="20"/>
      <c r="J552" s="20"/>
    </row>
    <row r="553" spans="1:10" x14ac:dyDescent="0.2">
      <c r="A553" s="20"/>
      <c r="B553" s="20"/>
      <c r="C553" s="20"/>
      <c r="D553" s="20"/>
      <c r="E553" s="20"/>
      <c r="F553" s="20"/>
      <c r="G553" s="20"/>
      <c r="H553" s="180"/>
      <c r="I553" s="20"/>
      <c r="J553" s="20"/>
    </row>
    <row r="554" spans="1:10" x14ac:dyDescent="0.2">
      <c r="A554" s="20"/>
      <c r="B554" s="20"/>
      <c r="C554" s="20"/>
      <c r="D554" s="20"/>
      <c r="E554" s="20"/>
      <c r="F554" s="20"/>
      <c r="G554" s="20"/>
      <c r="H554" s="180"/>
      <c r="I554" s="20"/>
      <c r="J554" s="20"/>
    </row>
    <row r="555" spans="1:10" x14ac:dyDescent="0.2">
      <c r="A555" s="20"/>
      <c r="B555" s="20"/>
      <c r="C555" s="20"/>
      <c r="D555" s="20"/>
      <c r="E555" s="20"/>
      <c r="F555" s="20"/>
      <c r="G555" s="20"/>
      <c r="H555" s="180"/>
      <c r="I555" s="20"/>
      <c r="J555" s="20"/>
    </row>
    <row r="556" spans="1:10" x14ac:dyDescent="0.2">
      <c r="A556" s="20"/>
      <c r="B556" s="20"/>
      <c r="C556" s="20"/>
      <c r="D556" s="20"/>
      <c r="E556" s="20"/>
      <c r="F556" s="20"/>
      <c r="G556" s="20"/>
      <c r="H556" s="180"/>
      <c r="I556" s="20"/>
      <c r="J556" s="20"/>
    </row>
    <row r="557" spans="1:10" x14ac:dyDescent="0.2">
      <c r="A557" s="20"/>
      <c r="B557" s="20"/>
      <c r="C557" s="20"/>
      <c r="D557" s="20"/>
      <c r="E557" s="20"/>
      <c r="F557" s="20"/>
      <c r="G557" s="20"/>
      <c r="H557" s="180"/>
      <c r="I557" s="20"/>
      <c r="J557" s="20"/>
    </row>
    <row r="558" spans="1:10" x14ac:dyDescent="0.2">
      <c r="A558" s="20"/>
      <c r="B558" s="20"/>
      <c r="C558" s="20"/>
      <c r="D558" s="20"/>
      <c r="E558" s="20"/>
      <c r="F558" s="20"/>
      <c r="G558" s="20"/>
      <c r="H558" s="180"/>
      <c r="I558" s="20"/>
      <c r="J558" s="20"/>
    </row>
    <row r="559" spans="1:10" x14ac:dyDescent="0.2">
      <c r="A559" s="20"/>
      <c r="B559" s="20"/>
      <c r="C559" s="20"/>
      <c r="D559" s="20"/>
      <c r="E559" s="20"/>
      <c r="F559" s="20"/>
      <c r="G559" s="20"/>
      <c r="H559" s="180"/>
      <c r="I559" s="20"/>
      <c r="J559" s="20"/>
    </row>
    <row r="560" spans="1:10" x14ac:dyDescent="0.2">
      <c r="A560" s="20"/>
      <c r="B560" s="20"/>
      <c r="C560" s="20"/>
      <c r="D560" s="20"/>
      <c r="E560" s="20"/>
      <c r="F560" s="20"/>
      <c r="G560" s="20"/>
      <c r="H560" s="180"/>
      <c r="I560" s="20"/>
      <c r="J560" s="20"/>
    </row>
    <row r="561" spans="1:10" x14ac:dyDescent="0.2">
      <c r="A561" s="20"/>
      <c r="B561" s="20"/>
      <c r="C561" s="20"/>
      <c r="D561" s="20"/>
      <c r="E561" s="20"/>
      <c r="F561" s="20"/>
      <c r="G561" s="20"/>
      <c r="H561" s="180"/>
      <c r="I561" s="20"/>
      <c r="J561" s="20"/>
    </row>
    <row r="562" spans="1:10" x14ac:dyDescent="0.2">
      <c r="A562" s="20"/>
      <c r="B562" s="20"/>
      <c r="C562" s="20"/>
      <c r="D562" s="20"/>
      <c r="E562" s="20"/>
      <c r="F562" s="20"/>
      <c r="G562" s="20"/>
      <c r="H562" s="180"/>
      <c r="I562" s="20"/>
      <c r="J562" s="20"/>
    </row>
    <row r="563" spans="1:10" x14ac:dyDescent="0.2">
      <c r="A563" s="20"/>
      <c r="B563" s="20"/>
      <c r="C563" s="20"/>
      <c r="D563" s="20"/>
      <c r="E563" s="20"/>
      <c r="F563" s="20"/>
      <c r="G563" s="20"/>
      <c r="H563" s="180"/>
      <c r="I563" s="20"/>
      <c r="J563" s="20"/>
    </row>
    <row r="564" spans="1:10" x14ac:dyDescent="0.2">
      <c r="A564" s="20"/>
      <c r="B564" s="20"/>
      <c r="C564" s="20"/>
      <c r="D564" s="20"/>
      <c r="E564" s="20"/>
      <c r="F564" s="20"/>
      <c r="G564" s="20"/>
      <c r="H564" s="180"/>
      <c r="I564" s="20"/>
      <c r="J564" s="20"/>
    </row>
    <row r="565" spans="1:10" x14ac:dyDescent="0.2">
      <c r="A565" s="20"/>
      <c r="B565" s="20"/>
      <c r="C565" s="20"/>
      <c r="D565" s="20"/>
      <c r="E565" s="20"/>
      <c r="F565" s="20"/>
      <c r="G565" s="20"/>
      <c r="H565" s="180"/>
      <c r="I565" s="20"/>
      <c r="J565" s="20"/>
    </row>
    <row r="566" spans="1:10" x14ac:dyDescent="0.2">
      <c r="A566" s="20"/>
      <c r="B566" s="20"/>
      <c r="C566" s="20"/>
      <c r="D566" s="20"/>
      <c r="E566" s="20"/>
      <c r="F566" s="20"/>
      <c r="G566" s="20"/>
      <c r="H566" s="180"/>
      <c r="I566" s="20"/>
      <c r="J566" s="20"/>
    </row>
    <row r="567" spans="1:10" x14ac:dyDescent="0.2">
      <c r="A567" s="20"/>
      <c r="B567" s="20"/>
      <c r="C567" s="20"/>
      <c r="D567" s="20"/>
      <c r="E567" s="20"/>
      <c r="F567" s="20"/>
      <c r="G567" s="20"/>
      <c r="H567" s="180"/>
      <c r="I567" s="20"/>
      <c r="J567" s="20"/>
    </row>
    <row r="568" spans="1:10" x14ac:dyDescent="0.2">
      <c r="A568" s="20"/>
      <c r="B568" s="20"/>
      <c r="C568" s="20"/>
      <c r="D568" s="20"/>
      <c r="E568" s="20"/>
      <c r="F568" s="20"/>
      <c r="G568" s="20"/>
      <c r="H568" s="180"/>
      <c r="I568" s="20"/>
      <c r="J568" s="20"/>
    </row>
    <row r="569" spans="1:10" x14ac:dyDescent="0.2">
      <c r="A569" s="20"/>
      <c r="B569" s="20"/>
      <c r="C569" s="20"/>
      <c r="D569" s="20"/>
      <c r="E569" s="20"/>
      <c r="F569" s="20"/>
      <c r="G569" s="20"/>
      <c r="H569" s="180"/>
      <c r="I569" s="20"/>
      <c r="J569" s="20"/>
    </row>
    <row r="570" spans="1:10" x14ac:dyDescent="0.2">
      <c r="A570" s="20"/>
      <c r="B570" s="20"/>
      <c r="C570" s="20"/>
      <c r="D570" s="20"/>
      <c r="E570" s="20"/>
      <c r="F570" s="20"/>
      <c r="G570" s="20"/>
      <c r="H570" s="180"/>
      <c r="I570" s="20"/>
      <c r="J570" s="20"/>
    </row>
    <row r="571" spans="1:10" x14ac:dyDescent="0.2">
      <c r="A571" s="20"/>
      <c r="B571" s="20"/>
      <c r="C571" s="20"/>
      <c r="D571" s="20"/>
      <c r="E571" s="20"/>
      <c r="F571" s="20"/>
      <c r="G571" s="20"/>
      <c r="H571" s="180"/>
      <c r="I571" s="20"/>
      <c r="J571" s="20"/>
    </row>
    <row r="572" spans="1:10" x14ac:dyDescent="0.2">
      <c r="A572" s="20"/>
      <c r="B572" s="20"/>
      <c r="C572" s="20"/>
      <c r="D572" s="20"/>
      <c r="E572" s="20"/>
      <c r="F572" s="20"/>
      <c r="G572" s="20"/>
      <c r="H572" s="180"/>
      <c r="I572" s="20"/>
      <c r="J572" s="20"/>
    </row>
    <row r="573" spans="1:10" x14ac:dyDescent="0.2">
      <c r="A573" s="20"/>
      <c r="B573" s="20"/>
      <c r="C573" s="20"/>
      <c r="D573" s="20"/>
      <c r="E573" s="20"/>
      <c r="F573" s="20"/>
      <c r="G573" s="20"/>
      <c r="H573" s="180"/>
      <c r="I573" s="20"/>
      <c r="J573" s="20"/>
    </row>
    <row r="574" spans="1:10" x14ac:dyDescent="0.2">
      <c r="A574" s="20"/>
      <c r="B574" s="20"/>
      <c r="C574" s="20"/>
      <c r="D574" s="20"/>
      <c r="E574" s="20"/>
      <c r="F574" s="20"/>
      <c r="G574" s="20"/>
      <c r="H574" s="180"/>
      <c r="I574" s="20"/>
      <c r="J574" s="20"/>
    </row>
    <row r="575" spans="1:10" x14ac:dyDescent="0.2">
      <c r="A575" s="20"/>
      <c r="B575" s="20"/>
      <c r="C575" s="20"/>
      <c r="D575" s="20"/>
      <c r="E575" s="20"/>
      <c r="F575" s="20"/>
      <c r="G575" s="20"/>
      <c r="H575" s="180"/>
      <c r="I575" s="20"/>
      <c r="J575" s="20"/>
    </row>
    <row r="576" spans="1:10" x14ac:dyDescent="0.2">
      <c r="A576" s="20"/>
      <c r="B576" s="20"/>
      <c r="C576" s="20"/>
      <c r="D576" s="20"/>
      <c r="E576" s="20"/>
      <c r="F576" s="20"/>
      <c r="G576" s="20"/>
      <c r="H576" s="180"/>
      <c r="I576" s="20"/>
      <c r="J576" s="20"/>
    </row>
    <row r="577" spans="1:10" x14ac:dyDescent="0.2">
      <c r="A577" s="20"/>
      <c r="B577" s="20"/>
      <c r="C577" s="20"/>
      <c r="D577" s="20"/>
      <c r="E577" s="20"/>
      <c r="F577" s="20"/>
      <c r="G577" s="20"/>
      <c r="H577" s="180"/>
      <c r="I577" s="20"/>
      <c r="J577" s="20"/>
    </row>
    <row r="578" spans="1:10" x14ac:dyDescent="0.2">
      <c r="A578" s="20"/>
      <c r="B578" s="20"/>
      <c r="C578" s="20"/>
      <c r="D578" s="20"/>
      <c r="E578" s="20"/>
      <c r="F578" s="20"/>
      <c r="G578" s="20"/>
      <c r="H578" s="180"/>
      <c r="I578" s="20"/>
      <c r="J578" s="20"/>
    </row>
    <row r="579" spans="1:10" x14ac:dyDescent="0.2">
      <c r="A579" s="20"/>
      <c r="B579" s="20"/>
      <c r="C579" s="20"/>
      <c r="D579" s="20"/>
      <c r="E579" s="20"/>
      <c r="F579" s="20"/>
      <c r="G579" s="20"/>
      <c r="H579" s="180"/>
      <c r="I579" s="20"/>
      <c r="J579" s="20"/>
    </row>
    <row r="580" spans="1:10" x14ac:dyDescent="0.2">
      <c r="A580" s="20"/>
      <c r="B580" s="20"/>
      <c r="C580" s="20"/>
      <c r="D580" s="20"/>
      <c r="E580" s="20"/>
      <c r="F580" s="20"/>
      <c r="G580" s="20"/>
      <c r="H580" s="180"/>
      <c r="I580" s="20"/>
      <c r="J580" s="20"/>
    </row>
    <row r="581" spans="1:10" x14ac:dyDescent="0.2">
      <c r="A581" s="20"/>
      <c r="B581" s="20"/>
      <c r="C581" s="20"/>
      <c r="D581" s="20"/>
      <c r="E581" s="20"/>
      <c r="F581" s="20"/>
      <c r="G581" s="20"/>
      <c r="H581" s="180"/>
      <c r="I581" s="20"/>
      <c r="J581" s="20"/>
    </row>
    <row r="582" spans="1:10" x14ac:dyDescent="0.2">
      <c r="A582" s="20"/>
      <c r="B582" s="20"/>
      <c r="C582" s="20"/>
      <c r="D582" s="20"/>
      <c r="E582" s="20"/>
      <c r="F582" s="20"/>
      <c r="G582" s="20"/>
      <c r="H582" s="180"/>
      <c r="I582" s="20"/>
      <c r="J582" s="20"/>
    </row>
    <row r="583" spans="1:10" x14ac:dyDescent="0.2">
      <c r="A583" s="20"/>
      <c r="B583" s="20"/>
      <c r="C583" s="20"/>
      <c r="D583" s="20"/>
      <c r="E583" s="20"/>
      <c r="F583" s="20"/>
      <c r="G583" s="20"/>
      <c r="H583" s="180"/>
      <c r="I583" s="20"/>
      <c r="J583" s="20"/>
    </row>
    <row r="584" spans="1:10" x14ac:dyDescent="0.2">
      <c r="A584" s="20"/>
      <c r="B584" s="20"/>
      <c r="C584" s="20"/>
      <c r="D584" s="20"/>
      <c r="E584" s="20"/>
      <c r="F584" s="20"/>
      <c r="G584" s="20"/>
      <c r="H584" s="180"/>
      <c r="I584" s="20"/>
      <c r="J584" s="20"/>
    </row>
    <row r="585" spans="1:10" x14ac:dyDescent="0.2">
      <c r="A585" s="20"/>
      <c r="B585" s="20"/>
      <c r="C585" s="20"/>
      <c r="D585" s="20"/>
      <c r="E585" s="20"/>
      <c r="F585" s="20"/>
      <c r="G585" s="20"/>
      <c r="H585" s="180"/>
      <c r="I585" s="20"/>
      <c r="J585" s="20"/>
    </row>
    <row r="586" spans="1:10" x14ac:dyDescent="0.2">
      <c r="A586" s="20"/>
      <c r="B586" s="20"/>
      <c r="C586" s="20"/>
      <c r="D586" s="20"/>
      <c r="E586" s="20"/>
      <c r="F586" s="20"/>
      <c r="G586" s="20"/>
      <c r="H586" s="180"/>
      <c r="I586" s="20"/>
      <c r="J586" s="20"/>
    </row>
    <row r="587" spans="1:10" x14ac:dyDescent="0.2">
      <c r="A587" s="20"/>
      <c r="B587" s="20"/>
      <c r="C587" s="20"/>
      <c r="D587" s="20"/>
      <c r="E587" s="20"/>
      <c r="F587" s="20"/>
      <c r="G587" s="20"/>
      <c r="H587" s="180"/>
      <c r="I587" s="20"/>
      <c r="J587" s="20"/>
    </row>
    <row r="588" spans="1:10" x14ac:dyDescent="0.2">
      <c r="A588" s="20"/>
      <c r="B588" s="20"/>
      <c r="C588" s="20"/>
      <c r="D588" s="20"/>
      <c r="E588" s="20"/>
      <c r="F588" s="20"/>
      <c r="G588" s="20"/>
      <c r="H588" s="180"/>
      <c r="I588" s="20"/>
      <c r="J588" s="20"/>
    </row>
    <row r="589" spans="1:10" x14ac:dyDescent="0.2">
      <c r="A589" s="20"/>
      <c r="B589" s="20"/>
      <c r="C589" s="20"/>
      <c r="D589" s="20"/>
      <c r="E589" s="20"/>
      <c r="F589" s="20"/>
      <c r="G589" s="20"/>
      <c r="H589" s="180"/>
      <c r="I589" s="20"/>
      <c r="J589" s="20"/>
    </row>
    <row r="590" spans="1:10" x14ac:dyDescent="0.2">
      <c r="A590" s="20"/>
      <c r="B590" s="20"/>
      <c r="C590" s="20"/>
      <c r="D590" s="20"/>
      <c r="E590" s="20"/>
      <c r="F590" s="20"/>
      <c r="G590" s="20"/>
      <c r="H590" s="180"/>
      <c r="I590" s="20"/>
      <c r="J590" s="20"/>
    </row>
  </sheetData>
  <mergeCells count="10">
    <mergeCell ref="D9:D10"/>
    <mergeCell ref="A50:J50"/>
    <mergeCell ref="B6:B7"/>
    <mergeCell ref="C6:D7"/>
    <mergeCell ref="E6:E7"/>
    <mergeCell ref="A5:A7"/>
    <mergeCell ref="B5:E5"/>
    <mergeCell ref="F5:G7"/>
    <mergeCell ref="H5:H7"/>
    <mergeCell ref="I5:J7"/>
  </mergeCells>
  <printOptions gridLines="1"/>
  <pageMargins left="0.47" right="0.25" top="1.38" bottom="0.75" header="0.69" footer="0.3"/>
  <pageSetup paperSize="9" scale="80" orientation="portrait" r:id="rId1"/>
  <headerFooter>
    <oddHeader>&amp;R&amp;"Arial,Bold"ANNEX A</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251"/>
  <sheetViews>
    <sheetView zoomScaleNormal="100" zoomScaleSheetLayoutView="90" workbookViewId="0">
      <pane xSplit="1" ySplit="6" topLeftCell="B229" activePane="bottomRight" state="frozen"/>
      <selection pane="topRight" activeCell="B1" sqref="B1"/>
      <selection pane="bottomLeft" activeCell="A7" sqref="A7"/>
      <selection pane="bottomRight" activeCell="O245" sqref="O245"/>
    </sheetView>
  </sheetViews>
  <sheetFormatPr defaultColWidth="8" defaultRowHeight="12.75" x14ac:dyDescent="0.2"/>
  <cols>
    <col min="1" max="1" width="32.5703125" style="300" customWidth="1"/>
    <col min="2" max="2" width="11.85546875" style="43" hidden="1" customWidth="1"/>
    <col min="3" max="3" width="13.28515625" style="43" hidden="1" customWidth="1"/>
    <col min="4" max="4" width="12.42578125" style="43" customWidth="1"/>
    <col min="5" max="5" width="12.7109375" style="300" customWidth="1"/>
    <col min="6" max="6" width="12.28515625" style="300" customWidth="1"/>
    <col min="7" max="7" width="13.140625" style="300" customWidth="1"/>
    <col min="8" max="8" width="13" style="300" customWidth="1"/>
    <col min="9" max="9" width="13.140625" style="302" customWidth="1"/>
    <col min="10" max="10" width="13.140625" style="300" customWidth="1"/>
    <col min="11" max="11" width="10.85546875" style="200" hidden="1" customWidth="1"/>
    <col min="12" max="12" width="12.42578125" style="43" customWidth="1"/>
    <col min="13" max="13" width="8" style="46"/>
    <col min="14" max="243" width="8" style="200"/>
    <col min="244" max="244" width="40.5703125" style="200" customWidth="1"/>
    <col min="245" max="246" width="8" style="200" customWidth="1"/>
    <col min="247" max="247" width="13.28515625" style="200" customWidth="1"/>
    <col min="248" max="248" width="13.5703125" style="200" customWidth="1"/>
    <col min="249" max="249" width="13.85546875" style="200" customWidth="1"/>
    <col min="250" max="250" width="13.140625" style="200" customWidth="1"/>
    <col min="251" max="251" width="13" style="200" customWidth="1"/>
    <col min="252" max="252" width="10.5703125" style="200" customWidth="1"/>
    <col min="253" max="253" width="12.5703125" style="200" customWidth="1"/>
    <col min="254" max="254" width="8" style="200" customWidth="1"/>
    <col min="255" max="256" width="11.85546875" style="200" customWidth="1"/>
    <col min="257" max="257" width="12" style="200" customWidth="1"/>
    <col min="258" max="258" width="12.5703125" style="200" customWidth="1"/>
    <col min="259" max="499" width="8" style="200"/>
    <col min="500" max="500" width="40.5703125" style="200" customWidth="1"/>
    <col min="501" max="502" width="8" style="200" customWidth="1"/>
    <col min="503" max="503" width="13.28515625" style="200" customWidth="1"/>
    <col min="504" max="504" width="13.5703125" style="200" customWidth="1"/>
    <col min="505" max="505" width="13.85546875" style="200" customWidth="1"/>
    <col min="506" max="506" width="13.140625" style="200" customWidth="1"/>
    <col min="507" max="507" width="13" style="200" customWidth="1"/>
    <col min="508" max="508" width="10.5703125" style="200" customWidth="1"/>
    <col min="509" max="509" width="12.5703125" style="200" customWidth="1"/>
    <col min="510" max="510" width="8" style="200" customWidth="1"/>
    <col min="511" max="512" width="11.85546875" style="200" customWidth="1"/>
    <col min="513" max="513" width="12" style="200" customWidth="1"/>
    <col min="514" max="514" width="12.5703125" style="200" customWidth="1"/>
    <col min="515" max="755" width="8" style="200"/>
    <col min="756" max="756" width="40.5703125" style="200" customWidth="1"/>
    <col min="757" max="758" width="8" style="200" customWidth="1"/>
    <col min="759" max="759" width="13.28515625" style="200" customWidth="1"/>
    <col min="760" max="760" width="13.5703125" style="200" customWidth="1"/>
    <col min="761" max="761" width="13.85546875" style="200" customWidth="1"/>
    <col min="762" max="762" width="13.140625" style="200" customWidth="1"/>
    <col min="763" max="763" width="13" style="200" customWidth="1"/>
    <col min="764" max="764" width="10.5703125" style="200" customWidth="1"/>
    <col min="765" max="765" width="12.5703125" style="200" customWidth="1"/>
    <col min="766" max="766" width="8" style="200" customWidth="1"/>
    <col min="767" max="768" width="11.85546875" style="200" customWidth="1"/>
    <col min="769" max="769" width="12" style="200" customWidth="1"/>
    <col min="770" max="770" width="12.5703125" style="200" customWidth="1"/>
    <col min="771" max="1011" width="8" style="200"/>
    <col min="1012" max="1012" width="40.5703125" style="200" customWidth="1"/>
    <col min="1013" max="1014" width="8" style="200" customWidth="1"/>
    <col min="1015" max="1015" width="13.28515625" style="200" customWidth="1"/>
    <col min="1016" max="1016" width="13.5703125" style="200" customWidth="1"/>
    <col min="1017" max="1017" width="13.85546875" style="200" customWidth="1"/>
    <col min="1018" max="1018" width="13.140625" style="200" customWidth="1"/>
    <col min="1019" max="1019" width="13" style="200" customWidth="1"/>
    <col min="1020" max="1020" width="10.5703125" style="200" customWidth="1"/>
    <col min="1021" max="1021" width="12.5703125" style="200" customWidth="1"/>
    <col min="1022" max="1022" width="8" style="200" customWidth="1"/>
    <col min="1023" max="1024" width="11.85546875" style="200" customWidth="1"/>
    <col min="1025" max="1025" width="12" style="200" customWidth="1"/>
    <col min="1026" max="1026" width="12.5703125" style="200" customWidth="1"/>
    <col min="1027" max="1267" width="8" style="200"/>
    <col min="1268" max="1268" width="40.5703125" style="200" customWidth="1"/>
    <col min="1269" max="1270" width="8" style="200" customWidth="1"/>
    <col min="1271" max="1271" width="13.28515625" style="200" customWidth="1"/>
    <col min="1272" max="1272" width="13.5703125" style="200" customWidth="1"/>
    <col min="1273" max="1273" width="13.85546875" style="200" customWidth="1"/>
    <col min="1274" max="1274" width="13.140625" style="200" customWidth="1"/>
    <col min="1275" max="1275" width="13" style="200" customWidth="1"/>
    <col min="1276" max="1276" width="10.5703125" style="200" customWidth="1"/>
    <col min="1277" max="1277" width="12.5703125" style="200" customWidth="1"/>
    <col min="1278" max="1278" width="8" style="200" customWidth="1"/>
    <col min="1279" max="1280" width="11.85546875" style="200" customWidth="1"/>
    <col min="1281" max="1281" width="12" style="200" customWidth="1"/>
    <col min="1282" max="1282" width="12.5703125" style="200" customWidth="1"/>
    <col min="1283" max="1523" width="8" style="200"/>
    <col min="1524" max="1524" width="40.5703125" style="200" customWidth="1"/>
    <col min="1525" max="1526" width="8" style="200" customWidth="1"/>
    <col min="1527" max="1527" width="13.28515625" style="200" customWidth="1"/>
    <col min="1528" max="1528" width="13.5703125" style="200" customWidth="1"/>
    <col min="1529" max="1529" width="13.85546875" style="200" customWidth="1"/>
    <col min="1530" max="1530" width="13.140625" style="200" customWidth="1"/>
    <col min="1531" max="1531" width="13" style="200" customWidth="1"/>
    <col min="1532" max="1532" width="10.5703125" style="200" customWidth="1"/>
    <col min="1533" max="1533" width="12.5703125" style="200" customWidth="1"/>
    <col min="1534" max="1534" width="8" style="200" customWidth="1"/>
    <col min="1535" max="1536" width="11.85546875" style="200" customWidth="1"/>
    <col min="1537" max="1537" width="12" style="200" customWidth="1"/>
    <col min="1538" max="1538" width="12.5703125" style="200" customWidth="1"/>
    <col min="1539" max="1779" width="8" style="200"/>
    <col min="1780" max="1780" width="40.5703125" style="200" customWidth="1"/>
    <col min="1781" max="1782" width="8" style="200" customWidth="1"/>
    <col min="1783" max="1783" width="13.28515625" style="200" customWidth="1"/>
    <col min="1784" max="1784" width="13.5703125" style="200" customWidth="1"/>
    <col min="1785" max="1785" width="13.85546875" style="200" customWidth="1"/>
    <col min="1786" max="1786" width="13.140625" style="200" customWidth="1"/>
    <col min="1787" max="1787" width="13" style="200" customWidth="1"/>
    <col min="1788" max="1788" width="10.5703125" style="200" customWidth="1"/>
    <col min="1789" max="1789" width="12.5703125" style="200" customWidth="1"/>
    <col min="1790" max="1790" width="8" style="200" customWidth="1"/>
    <col min="1791" max="1792" width="11.85546875" style="200" customWidth="1"/>
    <col min="1793" max="1793" width="12" style="200" customWidth="1"/>
    <col min="1794" max="1794" width="12.5703125" style="200" customWidth="1"/>
    <col min="1795" max="2035" width="8" style="200"/>
    <col min="2036" max="2036" width="40.5703125" style="200" customWidth="1"/>
    <col min="2037" max="2038" width="8" style="200" customWidth="1"/>
    <col min="2039" max="2039" width="13.28515625" style="200" customWidth="1"/>
    <col min="2040" max="2040" width="13.5703125" style="200" customWidth="1"/>
    <col min="2041" max="2041" width="13.85546875" style="200" customWidth="1"/>
    <col min="2042" max="2042" width="13.140625" style="200" customWidth="1"/>
    <col min="2043" max="2043" width="13" style="200" customWidth="1"/>
    <col min="2044" max="2044" width="10.5703125" style="200" customWidth="1"/>
    <col min="2045" max="2045" width="12.5703125" style="200" customWidth="1"/>
    <col min="2046" max="2046" width="8" style="200" customWidth="1"/>
    <col min="2047" max="2048" width="11.85546875" style="200" customWidth="1"/>
    <col min="2049" max="2049" width="12" style="200" customWidth="1"/>
    <col min="2050" max="2050" width="12.5703125" style="200" customWidth="1"/>
    <col min="2051" max="2291" width="8" style="200"/>
    <col min="2292" max="2292" width="40.5703125" style="200" customWidth="1"/>
    <col min="2293" max="2294" width="8" style="200" customWidth="1"/>
    <col min="2295" max="2295" width="13.28515625" style="200" customWidth="1"/>
    <col min="2296" max="2296" width="13.5703125" style="200" customWidth="1"/>
    <col min="2297" max="2297" width="13.85546875" style="200" customWidth="1"/>
    <col min="2298" max="2298" width="13.140625" style="200" customWidth="1"/>
    <col min="2299" max="2299" width="13" style="200" customWidth="1"/>
    <col min="2300" max="2300" width="10.5703125" style="200" customWidth="1"/>
    <col min="2301" max="2301" width="12.5703125" style="200" customWidth="1"/>
    <col min="2302" max="2302" width="8" style="200" customWidth="1"/>
    <col min="2303" max="2304" width="11.85546875" style="200" customWidth="1"/>
    <col min="2305" max="2305" width="12" style="200" customWidth="1"/>
    <col min="2306" max="2306" width="12.5703125" style="200" customWidth="1"/>
    <col min="2307" max="2547" width="8" style="200"/>
    <col min="2548" max="2548" width="40.5703125" style="200" customWidth="1"/>
    <col min="2549" max="2550" width="8" style="200" customWidth="1"/>
    <col min="2551" max="2551" width="13.28515625" style="200" customWidth="1"/>
    <col min="2552" max="2552" width="13.5703125" style="200" customWidth="1"/>
    <col min="2553" max="2553" width="13.85546875" style="200" customWidth="1"/>
    <col min="2554" max="2554" width="13.140625" style="200" customWidth="1"/>
    <col min="2555" max="2555" width="13" style="200" customWidth="1"/>
    <col min="2556" max="2556" width="10.5703125" style="200" customWidth="1"/>
    <col min="2557" max="2557" width="12.5703125" style="200" customWidth="1"/>
    <col min="2558" max="2558" width="8" style="200" customWidth="1"/>
    <col min="2559" max="2560" width="11.85546875" style="200" customWidth="1"/>
    <col min="2561" max="2561" width="12" style="200" customWidth="1"/>
    <col min="2562" max="2562" width="12.5703125" style="200" customWidth="1"/>
    <col min="2563" max="2803" width="8" style="200"/>
    <col min="2804" max="2804" width="40.5703125" style="200" customWidth="1"/>
    <col min="2805" max="2806" width="8" style="200" customWidth="1"/>
    <col min="2807" max="2807" width="13.28515625" style="200" customWidth="1"/>
    <col min="2808" max="2808" width="13.5703125" style="200" customWidth="1"/>
    <col min="2809" max="2809" width="13.85546875" style="200" customWidth="1"/>
    <col min="2810" max="2810" width="13.140625" style="200" customWidth="1"/>
    <col min="2811" max="2811" width="13" style="200" customWidth="1"/>
    <col min="2812" max="2812" width="10.5703125" style="200" customWidth="1"/>
    <col min="2813" max="2813" width="12.5703125" style="200" customWidth="1"/>
    <col min="2814" max="2814" width="8" style="200" customWidth="1"/>
    <col min="2815" max="2816" width="11.85546875" style="200" customWidth="1"/>
    <col min="2817" max="2817" width="12" style="200" customWidth="1"/>
    <col min="2818" max="2818" width="12.5703125" style="200" customWidth="1"/>
    <col min="2819" max="3059" width="8" style="200"/>
    <col min="3060" max="3060" width="40.5703125" style="200" customWidth="1"/>
    <col min="3061" max="3062" width="8" style="200" customWidth="1"/>
    <col min="3063" max="3063" width="13.28515625" style="200" customWidth="1"/>
    <col min="3064" max="3064" width="13.5703125" style="200" customWidth="1"/>
    <col min="3065" max="3065" width="13.85546875" style="200" customWidth="1"/>
    <col min="3066" max="3066" width="13.140625" style="200" customWidth="1"/>
    <col min="3067" max="3067" width="13" style="200" customWidth="1"/>
    <col min="3068" max="3068" width="10.5703125" style="200" customWidth="1"/>
    <col min="3069" max="3069" width="12.5703125" style="200" customWidth="1"/>
    <col min="3070" max="3070" width="8" style="200" customWidth="1"/>
    <col min="3071" max="3072" width="11.85546875" style="200" customWidth="1"/>
    <col min="3073" max="3073" width="12" style="200" customWidth="1"/>
    <col min="3074" max="3074" width="12.5703125" style="200" customWidth="1"/>
    <col min="3075" max="3315" width="8" style="200"/>
    <col min="3316" max="3316" width="40.5703125" style="200" customWidth="1"/>
    <col min="3317" max="3318" width="8" style="200" customWidth="1"/>
    <col min="3319" max="3319" width="13.28515625" style="200" customWidth="1"/>
    <col min="3320" max="3320" width="13.5703125" style="200" customWidth="1"/>
    <col min="3321" max="3321" width="13.85546875" style="200" customWidth="1"/>
    <col min="3322" max="3322" width="13.140625" style="200" customWidth="1"/>
    <col min="3323" max="3323" width="13" style="200" customWidth="1"/>
    <col min="3324" max="3324" width="10.5703125" style="200" customWidth="1"/>
    <col min="3325" max="3325" width="12.5703125" style="200" customWidth="1"/>
    <col min="3326" max="3326" width="8" style="200" customWidth="1"/>
    <col min="3327" max="3328" width="11.85546875" style="200" customWidth="1"/>
    <col min="3329" max="3329" width="12" style="200" customWidth="1"/>
    <col min="3330" max="3330" width="12.5703125" style="200" customWidth="1"/>
    <col min="3331" max="3571" width="8" style="200"/>
    <col min="3572" max="3572" width="40.5703125" style="200" customWidth="1"/>
    <col min="3573" max="3574" width="8" style="200" customWidth="1"/>
    <col min="3575" max="3575" width="13.28515625" style="200" customWidth="1"/>
    <col min="3576" max="3576" width="13.5703125" style="200" customWidth="1"/>
    <col min="3577" max="3577" width="13.85546875" style="200" customWidth="1"/>
    <col min="3578" max="3578" width="13.140625" style="200" customWidth="1"/>
    <col min="3579" max="3579" width="13" style="200" customWidth="1"/>
    <col min="3580" max="3580" width="10.5703125" style="200" customWidth="1"/>
    <col min="3581" max="3581" width="12.5703125" style="200" customWidth="1"/>
    <col min="3582" max="3582" width="8" style="200" customWidth="1"/>
    <col min="3583" max="3584" width="11.85546875" style="200" customWidth="1"/>
    <col min="3585" max="3585" width="12" style="200" customWidth="1"/>
    <col min="3586" max="3586" width="12.5703125" style="200" customWidth="1"/>
    <col min="3587" max="3827" width="8" style="200"/>
    <col min="3828" max="3828" width="40.5703125" style="200" customWidth="1"/>
    <col min="3829" max="3830" width="8" style="200" customWidth="1"/>
    <col min="3831" max="3831" width="13.28515625" style="200" customWidth="1"/>
    <col min="3832" max="3832" width="13.5703125" style="200" customWidth="1"/>
    <col min="3833" max="3833" width="13.85546875" style="200" customWidth="1"/>
    <col min="3834" max="3834" width="13.140625" style="200" customWidth="1"/>
    <col min="3835" max="3835" width="13" style="200" customWidth="1"/>
    <col min="3836" max="3836" width="10.5703125" style="200" customWidth="1"/>
    <col min="3837" max="3837" width="12.5703125" style="200" customWidth="1"/>
    <col min="3838" max="3838" width="8" style="200" customWidth="1"/>
    <col min="3839" max="3840" width="11.85546875" style="200" customWidth="1"/>
    <col min="3841" max="3841" width="12" style="200" customWidth="1"/>
    <col min="3842" max="3842" width="12.5703125" style="200" customWidth="1"/>
    <col min="3843" max="4083" width="8" style="200"/>
    <col min="4084" max="4084" width="40.5703125" style="200" customWidth="1"/>
    <col min="4085" max="4086" width="8" style="200" customWidth="1"/>
    <col min="4087" max="4087" width="13.28515625" style="200" customWidth="1"/>
    <col min="4088" max="4088" width="13.5703125" style="200" customWidth="1"/>
    <col min="4089" max="4089" width="13.85546875" style="200" customWidth="1"/>
    <col min="4090" max="4090" width="13.140625" style="200" customWidth="1"/>
    <col min="4091" max="4091" width="13" style="200" customWidth="1"/>
    <col min="4092" max="4092" width="10.5703125" style="200" customWidth="1"/>
    <col min="4093" max="4093" width="12.5703125" style="200" customWidth="1"/>
    <col min="4094" max="4094" width="8" style="200" customWidth="1"/>
    <col min="4095" max="4096" width="11.85546875" style="200" customWidth="1"/>
    <col min="4097" max="4097" width="12" style="200" customWidth="1"/>
    <col min="4098" max="4098" width="12.5703125" style="200" customWidth="1"/>
    <col min="4099" max="4339" width="8" style="200"/>
    <col min="4340" max="4340" width="40.5703125" style="200" customWidth="1"/>
    <col min="4341" max="4342" width="8" style="200" customWidth="1"/>
    <col min="4343" max="4343" width="13.28515625" style="200" customWidth="1"/>
    <col min="4344" max="4344" width="13.5703125" style="200" customWidth="1"/>
    <col min="4345" max="4345" width="13.85546875" style="200" customWidth="1"/>
    <col min="4346" max="4346" width="13.140625" style="200" customWidth="1"/>
    <col min="4347" max="4347" width="13" style="200" customWidth="1"/>
    <col min="4348" max="4348" width="10.5703125" style="200" customWidth="1"/>
    <col min="4349" max="4349" width="12.5703125" style="200" customWidth="1"/>
    <col min="4350" max="4350" width="8" style="200" customWidth="1"/>
    <col min="4351" max="4352" width="11.85546875" style="200" customWidth="1"/>
    <col min="4353" max="4353" width="12" style="200" customWidth="1"/>
    <col min="4354" max="4354" width="12.5703125" style="200" customWidth="1"/>
    <col min="4355" max="4595" width="8" style="200"/>
    <col min="4596" max="4596" width="40.5703125" style="200" customWidth="1"/>
    <col min="4597" max="4598" width="8" style="200" customWidth="1"/>
    <col min="4599" max="4599" width="13.28515625" style="200" customWidth="1"/>
    <col min="4600" max="4600" width="13.5703125" style="200" customWidth="1"/>
    <col min="4601" max="4601" width="13.85546875" style="200" customWidth="1"/>
    <col min="4602" max="4602" width="13.140625" style="200" customWidth="1"/>
    <col min="4603" max="4603" width="13" style="200" customWidth="1"/>
    <col min="4604" max="4604" width="10.5703125" style="200" customWidth="1"/>
    <col min="4605" max="4605" width="12.5703125" style="200" customWidth="1"/>
    <col min="4606" max="4606" width="8" style="200" customWidth="1"/>
    <col min="4607" max="4608" width="11.85546875" style="200" customWidth="1"/>
    <col min="4609" max="4609" width="12" style="200" customWidth="1"/>
    <col min="4610" max="4610" width="12.5703125" style="200" customWidth="1"/>
    <col min="4611" max="4851" width="8" style="200"/>
    <col min="4852" max="4852" width="40.5703125" style="200" customWidth="1"/>
    <col min="4853" max="4854" width="8" style="200" customWidth="1"/>
    <col min="4855" max="4855" width="13.28515625" style="200" customWidth="1"/>
    <col min="4856" max="4856" width="13.5703125" style="200" customWidth="1"/>
    <col min="4857" max="4857" width="13.85546875" style="200" customWidth="1"/>
    <col min="4858" max="4858" width="13.140625" style="200" customWidth="1"/>
    <col min="4859" max="4859" width="13" style="200" customWidth="1"/>
    <col min="4860" max="4860" width="10.5703125" style="200" customWidth="1"/>
    <col min="4861" max="4861" width="12.5703125" style="200" customWidth="1"/>
    <col min="4862" max="4862" width="8" style="200" customWidth="1"/>
    <col min="4863" max="4864" width="11.85546875" style="200" customWidth="1"/>
    <col min="4865" max="4865" width="12" style="200" customWidth="1"/>
    <col min="4866" max="4866" width="12.5703125" style="200" customWidth="1"/>
    <col min="4867" max="5107" width="8" style="200"/>
    <col min="5108" max="5108" width="40.5703125" style="200" customWidth="1"/>
    <col min="5109" max="5110" width="8" style="200" customWidth="1"/>
    <col min="5111" max="5111" width="13.28515625" style="200" customWidth="1"/>
    <col min="5112" max="5112" width="13.5703125" style="200" customWidth="1"/>
    <col min="5113" max="5113" width="13.85546875" style="200" customWidth="1"/>
    <col min="5114" max="5114" width="13.140625" style="200" customWidth="1"/>
    <col min="5115" max="5115" width="13" style="200" customWidth="1"/>
    <col min="5116" max="5116" width="10.5703125" style="200" customWidth="1"/>
    <col min="5117" max="5117" width="12.5703125" style="200" customWidth="1"/>
    <col min="5118" max="5118" width="8" style="200" customWidth="1"/>
    <col min="5119" max="5120" width="11.85546875" style="200" customWidth="1"/>
    <col min="5121" max="5121" width="12" style="200" customWidth="1"/>
    <col min="5122" max="5122" width="12.5703125" style="200" customWidth="1"/>
    <col min="5123" max="5363" width="8" style="200"/>
    <col min="5364" max="5364" width="40.5703125" style="200" customWidth="1"/>
    <col min="5365" max="5366" width="8" style="200" customWidth="1"/>
    <col min="5367" max="5367" width="13.28515625" style="200" customWidth="1"/>
    <col min="5368" max="5368" width="13.5703125" style="200" customWidth="1"/>
    <col min="5369" max="5369" width="13.85546875" style="200" customWidth="1"/>
    <col min="5370" max="5370" width="13.140625" style="200" customWidth="1"/>
    <col min="5371" max="5371" width="13" style="200" customWidth="1"/>
    <col min="5372" max="5372" width="10.5703125" style="200" customWidth="1"/>
    <col min="5373" max="5373" width="12.5703125" style="200" customWidth="1"/>
    <col min="5374" max="5374" width="8" style="200" customWidth="1"/>
    <col min="5375" max="5376" width="11.85546875" style="200" customWidth="1"/>
    <col min="5377" max="5377" width="12" style="200" customWidth="1"/>
    <col min="5378" max="5378" width="12.5703125" style="200" customWidth="1"/>
    <col min="5379" max="5619" width="8" style="200"/>
    <col min="5620" max="5620" width="40.5703125" style="200" customWidth="1"/>
    <col min="5621" max="5622" width="8" style="200" customWidth="1"/>
    <col min="5623" max="5623" width="13.28515625" style="200" customWidth="1"/>
    <col min="5624" max="5624" width="13.5703125" style="200" customWidth="1"/>
    <col min="5625" max="5625" width="13.85546875" style="200" customWidth="1"/>
    <col min="5626" max="5626" width="13.140625" style="200" customWidth="1"/>
    <col min="5627" max="5627" width="13" style="200" customWidth="1"/>
    <col min="5628" max="5628" width="10.5703125" style="200" customWidth="1"/>
    <col min="5629" max="5629" width="12.5703125" style="200" customWidth="1"/>
    <col min="5630" max="5630" width="8" style="200" customWidth="1"/>
    <col min="5631" max="5632" width="11.85546875" style="200" customWidth="1"/>
    <col min="5633" max="5633" width="12" style="200" customWidth="1"/>
    <col min="5634" max="5634" width="12.5703125" style="200" customWidth="1"/>
    <col min="5635" max="5875" width="8" style="200"/>
    <col min="5876" max="5876" width="40.5703125" style="200" customWidth="1"/>
    <col min="5877" max="5878" width="8" style="200" customWidth="1"/>
    <col min="5879" max="5879" width="13.28515625" style="200" customWidth="1"/>
    <col min="5880" max="5880" width="13.5703125" style="200" customWidth="1"/>
    <col min="5881" max="5881" width="13.85546875" style="200" customWidth="1"/>
    <col min="5882" max="5882" width="13.140625" style="200" customWidth="1"/>
    <col min="5883" max="5883" width="13" style="200" customWidth="1"/>
    <col min="5884" max="5884" width="10.5703125" style="200" customWidth="1"/>
    <col min="5885" max="5885" width="12.5703125" style="200" customWidth="1"/>
    <col min="5886" max="5886" width="8" style="200" customWidth="1"/>
    <col min="5887" max="5888" width="11.85546875" style="200" customWidth="1"/>
    <col min="5889" max="5889" width="12" style="200" customWidth="1"/>
    <col min="5890" max="5890" width="12.5703125" style="200" customWidth="1"/>
    <col min="5891" max="6131" width="8" style="200"/>
    <col min="6132" max="6132" width="40.5703125" style="200" customWidth="1"/>
    <col min="6133" max="6134" width="8" style="200" customWidth="1"/>
    <col min="6135" max="6135" width="13.28515625" style="200" customWidth="1"/>
    <col min="6136" max="6136" width="13.5703125" style="200" customWidth="1"/>
    <col min="6137" max="6137" width="13.85546875" style="200" customWidth="1"/>
    <col min="6138" max="6138" width="13.140625" style="200" customWidth="1"/>
    <col min="6139" max="6139" width="13" style="200" customWidth="1"/>
    <col min="6140" max="6140" width="10.5703125" style="200" customWidth="1"/>
    <col min="6141" max="6141" width="12.5703125" style="200" customWidth="1"/>
    <col min="6142" max="6142" width="8" style="200" customWidth="1"/>
    <col min="6143" max="6144" width="11.85546875" style="200" customWidth="1"/>
    <col min="6145" max="6145" width="12" style="200" customWidth="1"/>
    <col min="6146" max="6146" width="12.5703125" style="200" customWidth="1"/>
    <col min="6147" max="6387" width="8" style="200"/>
    <col min="6388" max="6388" width="40.5703125" style="200" customWidth="1"/>
    <col min="6389" max="6390" width="8" style="200" customWidth="1"/>
    <col min="6391" max="6391" width="13.28515625" style="200" customWidth="1"/>
    <col min="6392" max="6392" width="13.5703125" style="200" customWidth="1"/>
    <col min="6393" max="6393" width="13.85546875" style="200" customWidth="1"/>
    <col min="6394" max="6394" width="13.140625" style="200" customWidth="1"/>
    <col min="6395" max="6395" width="13" style="200" customWidth="1"/>
    <col min="6396" max="6396" width="10.5703125" style="200" customWidth="1"/>
    <col min="6397" max="6397" width="12.5703125" style="200" customWidth="1"/>
    <col min="6398" max="6398" width="8" style="200" customWidth="1"/>
    <col min="6399" max="6400" width="11.85546875" style="200" customWidth="1"/>
    <col min="6401" max="6401" width="12" style="200" customWidth="1"/>
    <col min="6402" max="6402" width="12.5703125" style="200" customWidth="1"/>
    <col min="6403" max="6643" width="8" style="200"/>
    <col min="6644" max="6644" width="40.5703125" style="200" customWidth="1"/>
    <col min="6645" max="6646" width="8" style="200" customWidth="1"/>
    <col min="6647" max="6647" width="13.28515625" style="200" customWidth="1"/>
    <col min="6648" max="6648" width="13.5703125" style="200" customWidth="1"/>
    <col min="6649" max="6649" width="13.85546875" style="200" customWidth="1"/>
    <col min="6650" max="6650" width="13.140625" style="200" customWidth="1"/>
    <col min="6651" max="6651" width="13" style="200" customWidth="1"/>
    <col min="6652" max="6652" width="10.5703125" style="200" customWidth="1"/>
    <col min="6653" max="6653" width="12.5703125" style="200" customWidth="1"/>
    <col min="6654" max="6654" width="8" style="200" customWidth="1"/>
    <col min="6655" max="6656" width="11.85546875" style="200" customWidth="1"/>
    <col min="6657" max="6657" width="12" style="200" customWidth="1"/>
    <col min="6658" max="6658" width="12.5703125" style="200" customWidth="1"/>
    <col min="6659" max="6899" width="8" style="200"/>
    <col min="6900" max="6900" width="40.5703125" style="200" customWidth="1"/>
    <col min="6901" max="6902" width="8" style="200" customWidth="1"/>
    <col min="6903" max="6903" width="13.28515625" style="200" customWidth="1"/>
    <col min="6904" max="6904" width="13.5703125" style="200" customWidth="1"/>
    <col min="6905" max="6905" width="13.85546875" style="200" customWidth="1"/>
    <col min="6906" max="6906" width="13.140625" style="200" customWidth="1"/>
    <col min="6907" max="6907" width="13" style="200" customWidth="1"/>
    <col min="6908" max="6908" width="10.5703125" style="200" customWidth="1"/>
    <col min="6909" max="6909" width="12.5703125" style="200" customWidth="1"/>
    <col min="6910" max="6910" width="8" style="200" customWidth="1"/>
    <col min="6911" max="6912" width="11.85546875" style="200" customWidth="1"/>
    <col min="6913" max="6913" width="12" style="200" customWidth="1"/>
    <col min="6914" max="6914" width="12.5703125" style="200" customWidth="1"/>
    <col min="6915" max="7155" width="8" style="200"/>
    <col min="7156" max="7156" width="40.5703125" style="200" customWidth="1"/>
    <col min="7157" max="7158" width="8" style="200" customWidth="1"/>
    <col min="7159" max="7159" width="13.28515625" style="200" customWidth="1"/>
    <col min="7160" max="7160" width="13.5703125" style="200" customWidth="1"/>
    <col min="7161" max="7161" width="13.85546875" style="200" customWidth="1"/>
    <col min="7162" max="7162" width="13.140625" style="200" customWidth="1"/>
    <col min="7163" max="7163" width="13" style="200" customWidth="1"/>
    <col min="7164" max="7164" width="10.5703125" style="200" customWidth="1"/>
    <col min="7165" max="7165" width="12.5703125" style="200" customWidth="1"/>
    <col min="7166" max="7166" width="8" style="200" customWidth="1"/>
    <col min="7167" max="7168" width="11.85546875" style="200" customWidth="1"/>
    <col min="7169" max="7169" width="12" style="200" customWidth="1"/>
    <col min="7170" max="7170" width="12.5703125" style="200" customWidth="1"/>
    <col min="7171" max="7411" width="8" style="200"/>
    <col min="7412" max="7412" width="40.5703125" style="200" customWidth="1"/>
    <col min="7413" max="7414" width="8" style="200" customWidth="1"/>
    <col min="7415" max="7415" width="13.28515625" style="200" customWidth="1"/>
    <col min="7416" max="7416" width="13.5703125" style="200" customWidth="1"/>
    <col min="7417" max="7417" width="13.85546875" style="200" customWidth="1"/>
    <col min="7418" max="7418" width="13.140625" style="200" customWidth="1"/>
    <col min="7419" max="7419" width="13" style="200" customWidth="1"/>
    <col min="7420" max="7420" width="10.5703125" style="200" customWidth="1"/>
    <col min="7421" max="7421" width="12.5703125" style="200" customWidth="1"/>
    <col min="7422" max="7422" width="8" style="200" customWidth="1"/>
    <col min="7423" max="7424" width="11.85546875" style="200" customWidth="1"/>
    <col min="7425" max="7425" width="12" style="200" customWidth="1"/>
    <col min="7426" max="7426" width="12.5703125" style="200" customWidth="1"/>
    <col min="7427" max="7667" width="8" style="200"/>
    <col min="7668" max="7668" width="40.5703125" style="200" customWidth="1"/>
    <col min="7669" max="7670" width="8" style="200" customWidth="1"/>
    <col min="7671" max="7671" width="13.28515625" style="200" customWidth="1"/>
    <col min="7672" max="7672" width="13.5703125" style="200" customWidth="1"/>
    <col min="7673" max="7673" width="13.85546875" style="200" customWidth="1"/>
    <col min="7674" max="7674" width="13.140625" style="200" customWidth="1"/>
    <col min="7675" max="7675" width="13" style="200" customWidth="1"/>
    <col min="7676" max="7676" width="10.5703125" style="200" customWidth="1"/>
    <col min="7677" max="7677" width="12.5703125" style="200" customWidth="1"/>
    <col min="7678" max="7678" width="8" style="200" customWidth="1"/>
    <col min="7679" max="7680" width="11.85546875" style="200" customWidth="1"/>
    <col min="7681" max="7681" width="12" style="200" customWidth="1"/>
    <col min="7682" max="7682" width="12.5703125" style="200" customWidth="1"/>
    <col min="7683" max="7923" width="8" style="200"/>
    <col min="7924" max="7924" width="40.5703125" style="200" customWidth="1"/>
    <col min="7925" max="7926" width="8" style="200" customWidth="1"/>
    <col min="7927" max="7927" width="13.28515625" style="200" customWidth="1"/>
    <col min="7928" max="7928" width="13.5703125" style="200" customWidth="1"/>
    <col min="7929" max="7929" width="13.85546875" style="200" customWidth="1"/>
    <col min="7930" max="7930" width="13.140625" style="200" customWidth="1"/>
    <col min="7931" max="7931" width="13" style="200" customWidth="1"/>
    <col min="7932" max="7932" width="10.5703125" style="200" customWidth="1"/>
    <col min="7933" max="7933" width="12.5703125" style="200" customWidth="1"/>
    <col min="7934" max="7934" width="8" style="200" customWidth="1"/>
    <col min="7935" max="7936" width="11.85546875" style="200" customWidth="1"/>
    <col min="7937" max="7937" width="12" style="200" customWidth="1"/>
    <col min="7938" max="7938" width="12.5703125" style="200" customWidth="1"/>
    <col min="7939" max="8179" width="8" style="200"/>
    <col min="8180" max="8180" width="40.5703125" style="200" customWidth="1"/>
    <col min="8181" max="8182" width="8" style="200" customWidth="1"/>
    <col min="8183" max="8183" width="13.28515625" style="200" customWidth="1"/>
    <col min="8184" max="8184" width="13.5703125" style="200" customWidth="1"/>
    <col min="8185" max="8185" width="13.85546875" style="200" customWidth="1"/>
    <col min="8186" max="8186" width="13.140625" style="200" customWidth="1"/>
    <col min="8187" max="8187" width="13" style="200" customWidth="1"/>
    <col min="8188" max="8188" width="10.5703125" style="200" customWidth="1"/>
    <col min="8189" max="8189" width="12.5703125" style="200" customWidth="1"/>
    <col min="8190" max="8190" width="8" style="200" customWidth="1"/>
    <col min="8191" max="8192" width="11.85546875" style="200" customWidth="1"/>
    <col min="8193" max="8193" width="12" style="200" customWidth="1"/>
    <col min="8194" max="8194" width="12.5703125" style="200" customWidth="1"/>
    <col min="8195" max="8435" width="8" style="200"/>
    <col min="8436" max="8436" width="40.5703125" style="200" customWidth="1"/>
    <col min="8437" max="8438" width="8" style="200" customWidth="1"/>
    <col min="8439" max="8439" width="13.28515625" style="200" customWidth="1"/>
    <col min="8440" max="8440" width="13.5703125" style="200" customWidth="1"/>
    <col min="8441" max="8441" width="13.85546875" style="200" customWidth="1"/>
    <col min="8442" max="8442" width="13.140625" style="200" customWidth="1"/>
    <col min="8443" max="8443" width="13" style="200" customWidth="1"/>
    <col min="8444" max="8444" width="10.5703125" style="200" customWidth="1"/>
    <col min="8445" max="8445" width="12.5703125" style="200" customWidth="1"/>
    <col min="8446" max="8446" width="8" style="200" customWidth="1"/>
    <col min="8447" max="8448" width="11.85546875" style="200" customWidth="1"/>
    <col min="8449" max="8449" width="12" style="200" customWidth="1"/>
    <col min="8450" max="8450" width="12.5703125" style="200" customWidth="1"/>
    <col min="8451" max="8691" width="8" style="200"/>
    <col min="8692" max="8692" width="40.5703125" style="200" customWidth="1"/>
    <col min="8693" max="8694" width="8" style="200" customWidth="1"/>
    <col min="8695" max="8695" width="13.28515625" style="200" customWidth="1"/>
    <col min="8696" max="8696" width="13.5703125" style="200" customWidth="1"/>
    <col min="8697" max="8697" width="13.85546875" style="200" customWidth="1"/>
    <col min="8698" max="8698" width="13.140625" style="200" customWidth="1"/>
    <col min="8699" max="8699" width="13" style="200" customWidth="1"/>
    <col min="8700" max="8700" width="10.5703125" style="200" customWidth="1"/>
    <col min="8701" max="8701" width="12.5703125" style="200" customWidth="1"/>
    <col min="8702" max="8702" width="8" style="200" customWidth="1"/>
    <col min="8703" max="8704" width="11.85546875" style="200" customWidth="1"/>
    <col min="8705" max="8705" width="12" style="200" customWidth="1"/>
    <col min="8706" max="8706" width="12.5703125" style="200" customWidth="1"/>
    <col min="8707" max="8947" width="8" style="200"/>
    <col min="8948" max="8948" width="40.5703125" style="200" customWidth="1"/>
    <col min="8949" max="8950" width="8" style="200" customWidth="1"/>
    <col min="8951" max="8951" width="13.28515625" style="200" customWidth="1"/>
    <col min="8952" max="8952" width="13.5703125" style="200" customWidth="1"/>
    <col min="8953" max="8953" width="13.85546875" style="200" customWidth="1"/>
    <col min="8954" max="8954" width="13.140625" style="200" customWidth="1"/>
    <col min="8955" max="8955" width="13" style="200" customWidth="1"/>
    <col min="8956" max="8956" width="10.5703125" style="200" customWidth="1"/>
    <col min="8957" max="8957" width="12.5703125" style="200" customWidth="1"/>
    <col min="8958" max="8958" width="8" style="200" customWidth="1"/>
    <col min="8959" max="8960" width="11.85546875" style="200" customWidth="1"/>
    <col min="8961" max="8961" width="12" style="200" customWidth="1"/>
    <col min="8962" max="8962" width="12.5703125" style="200" customWidth="1"/>
    <col min="8963" max="9203" width="8" style="200"/>
    <col min="9204" max="9204" width="40.5703125" style="200" customWidth="1"/>
    <col min="9205" max="9206" width="8" style="200" customWidth="1"/>
    <col min="9207" max="9207" width="13.28515625" style="200" customWidth="1"/>
    <col min="9208" max="9208" width="13.5703125" style="200" customWidth="1"/>
    <col min="9209" max="9209" width="13.85546875" style="200" customWidth="1"/>
    <col min="9210" max="9210" width="13.140625" style="200" customWidth="1"/>
    <col min="9211" max="9211" width="13" style="200" customWidth="1"/>
    <col min="9212" max="9212" width="10.5703125" style="200" customWidth="1"/>
    <col min="9213" max="9213" width="12.5703125" style="200" customWidth="1"/>
    <col min="9214" max="9214" width="8" style="200" customWidth="1"/>
    <col min="9215" max="9216" width="11.85546875" style="200" customWidth="1"/>
    <col min="9217" max="9217" width="12" style="200" customWidth="1"/>
    <col min="9218" max="9218" width="12.5703125" style="200" customWidth="1"/>
    <col min="9219" max="9459" width="8" style="200"/>
    <col min="9460" max="9460" width="40.5703125" style="200" customWidth="1"/>
    <col min="9461" max="9462" width="8" style="200" customWidth="1"/>
    <col min="9463" max="9463" width="13.28515625" style="200" customWidth="1"/>
    <col min="9464" max="9464" width="13.5703125" style="200" customWidth="1"/>
    <col min="9465" max="9465" width="13.85546875" style="200" customWidth="1"/>
    <col min="9466" max="9466" width="13.140625" style="200" customWidth="1"/>
    <col min="9467" max="9467" width="13" style="200" customWidth="1"/>
    <col min="9468" max="9468" width="10.5703125" style="200" customWidth="1"/>
    <col min="9469" max="9469" width="12.5703125" style="200" customWidth="1"/>
    <col min="9470" max="9470" width="8" style="200" customWidth="1"/>
    <col min="9471" max="9472" width="11.85546875" style="200" customWidth="1"/>
    <col min="9473" max="9473" width="12" style="200" customWidth="1"/>
    <col min="9474" max="9474" width="12.5703125" style="200" customWidth="1"/>
    <col min="9475" max="9715" width="8" style="200"/>
    <col min="9716" max="9716" width="40.5703125" style="200" customWidth="1"/>
    <col min="9717" max="9718" width="8" style="200" customWidth="1"/>
    <col min="9719" max="9719" width="13.28515625" style="200" customWidth="1"/>
    <col min="9720" max="9720" width="13.5703125" style="200" customWidth="1"/>
    <col min="9721" max="9721" width="13.85546875" style="200" customWidth="1"/>
    <col min="9722" max="9722" width="13.140625" style="200" customWidth="1"/>
    <col min="9723" max="9723" width="13" style="200" customWidth="1"/>
    <col min="9724" max="9724" width="10.5703125" style="200" customWidth="1"/>
    <col min="9725" max="9725" width="12.5703125" style="200" customWidth="1"/>
    <col min="9726" max="9726" width="8" style="200" customWidth="1"/>
    <col min="9727" max="9728" width="11.85546875" style="200" customWidth="1"/>
    <col min="9729" max="9729" width="12" style="200" customWidth="1"/>
    <col min="9730" max="9730" width="12.5703125" style="200" customWidth="1"/>
    <col min="9731" max="9971" width="8" style="200"/>
    <col min="9972" max="9972" width="40.5703125" style="200" customWidth="1"/>
    <col min="9973" max="9974" width="8" style="200" customWidth="1"/>
    <col min="9975" max="9975" width="13.28515625" style="200" customWidth="1"/>
    <col min="9976" max="9976" width="13.5703125" style="200" customWidth="1"/>
    <col min="9977" max="9977" width="13.85546875" style="200" customWidth="1"/>
    <col min="9978" max="9978" width="13.140625" style="200" customWidth="1"/>
    <col min="9979" max="9979" width="13" style="200" customWidth="1"/>
    <col min="9980" max="9980" width="10.5703125" style="200" customWidth="1"/>
    <col min="9981" max="9981" width="12.5703125" style="200" customWidth="1"/>
    <col min="9982" max="9982" width="8" style="200" customWidth="1"/>
    <col min="9983" max="9984" width="11.85546875" style="200" customWidth="1"/>
    <col min="9985" max="9985" width="12" style="200" customWidth="1"/>
    <col min="9986" max="9986" width="12.5703125" style="200" customWidth="1"/>
    <col min="9987" max="10227" width="8" style="200"/>
    <col min="10228" max="10228" width="40.5703125" style="200" customWidth="1"/>
    <col min="10229" max="10230" width="8" style="200" customWidth="1"/>
    <col min="10231" max="10231" width="13.28515625" style="200" customWidth="1"/>
    <col min="10232" max="10232" width="13.5703125" style="200" customWidth="1"/>
    <col min="10233" max="10233" width="13.85546875" style="200" customWidth="1"/>
    <col min="10234" max="10234" width="13.140625" style="200" customWidth="1"/>
    <col min="10235" max="10235" width="13" style="200" customWidth="1"/>
    <col min="10236" max="10236" width="10.5703125" style="200" customWidth="1"/>
    <col min="10237" max="10237" width="12.5703125" style="200" customWidth="1"/>
    <col min="10238" max="10238" width="8" style="200" customWidth="1"/>
    <col min="10239" max="10240" width="11.85546875" style="200" customWidth="1"/>
    <col min="10241" max="10241" width="12" style="200" customWidth="1"/>
    <col min="10242" max="10242" width="12.5703125" style="200" customWidth="1"/>
    <col min="10243" max="10483" width="8" style="200"/>
    <col min="10484" max="10484" width="40.5703125" style="200" customWidth="1"/>
    <col min="10485" max="10486" width="8" style="200" customWidth="1"/>
    <col min="10487" max="10487" width="13.28515625" style="200" customWidth="1"/>
    <col min="10488" max="10488" width="13.5703125" style="200" customWidth="1"/>
    <col min="10489" max="10489" width="13.85546875" style="200" customWidth="1"/>
    <col min="10490" max="10490" width="13.140625" style="200" customWidth="1"/>
    <col min="10491" max="10491" width="13" style="200" customWidth="1"/>
    <col min="10492" max="10492" width="10.5703125" style="200" customWidth="1"/>
    <col min="10493" max="10493" width="12.5703125" style="200" customWidth="1"/>
    <col min="10494" max="10494" width="8" style="200" customWidth="1"/>
    <col min="10495" max="10496" width="11.85546875" style="200" customWidth="1"/>
    <col min="10497" max="10497" width="12" style="200" customWidth="1"/>
    <col min="10498" max="10498" width="12.5703125" style="200" customWidth="1"/>
    <col min="10499" max="10739" width="8" style="200"/>
    <col min="10740" max="10740" width="40.5703125" style="200" customWidth="1"/>
    <col min="10741" max="10742" width="8" style="200" customWidth="1"/>
    <col min="10743" max="10743" width="13.28515625" style="200" customWidth="1"/>
    <col min="10744" max="10744" width="13.5703125" style="200" customWidth="1"/>
    <col min="10745" max="10745" width="13.85546875" style="200" customWidth="1"/>
    <col min="10746" max="10746" width="13.140625" style="200" customWidth="1"/>
    <col min="10747" max="10747" width="13" style="200" customWidth="1"/>
    <col min="10748" max="10748" width="10.5703125" style="200" customWidth="1"/>
    <col min="10749" max="10749" width="12.5703125" style="200" customWidth="1"/>
    <col min="10750" max="10750" width="8" style="200" customWidth="1"/>
    <col min="10751" max="10752" width="11.85546875" style="200" customWidth="1"/>
    <col min="10753" max="10753" width="12" style="200" customWidth="1"/>
    <col min="10754" max="10754" width="12.5703125" style="200" customWidth="1"/>
    <col min="10755" max="10995" width="8" style="200"/>
    <col min="10996" max="10996" width="40.5703125" style="200" customWidth="1"/>
    <col min="10997" max="10998" width="8" style="200" customWidth="1"/>
    <col min="10999" max="10999" width="13.28515625" style="200" customWidth="1"/>
    <col min="11000" max="11000" width="13.5703125" style="200" customWidth="1"/>
    <col min="11001" max="11001" width="13.85546875" style="200" customWidth="1"/>
    <col min="11002" max="11002" width="13.140625" style="200" customWidth="1"/>
    <col min="11003" max="11003" width="13" style="200" customWidth="1"/>
    <col min="11004" max="11004" width="10.5703125" style="200" customWidth="1"/>
    <col min="11005" max="11005" width="12.5703125" style="200" customWidth="1"/>
    <col min="11006" max="11006" width="8" style="200" customWidth="1"/>
    <col min="11007" max="11008" width="11.85546875" style="200" customWidth="1"/>
    <col min="11009" max="11009" width="12" style="200" customWidth="1"/>
    <col min="11010" max="11010" width="12.5703125" style="200" customWidth="1"/>
    <col min="11011" max="11251" width="8" style="200"/>
    <col min="11252" max="11252" width="40.5703125" style="200" customWidth="1"/>
    <col min="11253" max="11254" width="8" style="200" customWidth="1"/>
    <col min="11255" max="11255" width="13.28515625" style="200" customWidth="1"/>
    <col min="11256" max="11256" width="13.5703125" style="200" customWidth="1"/>
    <col min="11257" max="11257" width="13.85546875" style="200" customWidth="1"/>
    <col min="11258" max="11258" width="13.140625" style="200" customWidth="1"/>
    <col min="11259" max="11259" width="13" style="200" customWidth="1"/>
    <col min="11260" max="11260" width="10.5703125" style="200" customWidth="1"/>
    <col min="11261" max="11261" width="12.5703125" style="200" customWidth="1"/>
    <col min="11262" max="11262" width="8" style="200" customWidth="1"/>
    <col min="11263" max="11264" width="11.85546875" style="200" customWidth="1"/>
    <col min="11265" max="11265" width="12" style="200" customWidth="1"/>
    <col min="11266" max="11266" width="12.5703125" style="200" customWidth="1"/>
    <col min="11267" max="11507" width="8" style="200"/>
    <col min="11508" max="11508" width="40.5703125" style="200" customWidth="1"/>
    <col min="11509" max="11510" width="8" style="200" customWidth="1"/>
    <col min="11511" max="11511" width="13.28515625" style="200" customWidth="1"/>
    <col min="11512" max="11512" width="13.5703125" style="200" customWidth="1"/>
    <col min="11513" max="11513" width="13.85546875" style="200" customWidth="1"/>
    <col min="11514" max="11514" width="13.140625" style="200" customWidth="1"/>
    <col min="11515" max="11515" width="13" style="200" customWidth="1"/>
    <col min="11516" max="11516" width="10.5703125" style="200" customWidth="1"/>
    <col min="11517" max="11517" width="12.5703125" style="200" customWidth="1"/>
    <col min="11518" max="11518" width="8" style="200" customWidth="1"/>
    <col min="11519" max="11520" width="11.85546875" style="200" customWidth="1"/>
    <col min="11521" max="11521" width="12" style="200" customWidth="1"/>
    <col min="11522" max="11522" width="12.5703125" style="200" customWidth="1"/>
    <col min="11523" max="11763" width="8" style="200"/>
    <col min="11764" max="11764" width="40.5703125" style="200" customWidth="1"/>
    <col min="11765" max="11766" width="8" style="200" customWidth="1"/>
    <col min="11767" max="11767" width="13.28515625" style="200" customWidth="1"/>
    <col min="11768" max="11768" width="13.5703125" style="200" customWidth="1"/>
    <col min="11769" max="11769" width="13.85546875" style="200" customWidth="1"/>
    <col min="11770" max="11770" width="13.140625" style="200" customWidth="1"/>
    <col min="11771" max="11771" width="13" style="200" customWidth="1"/>
    <col min="11772" max="11772" width="10.5703125" style="200" customWidth="1"/>
    <col min="11773" max="11773" width="12.5703125" style="200" customWidth="1"/>
    <col min="11774" max="11774" width="8" style="200" customWidth="1"/>
    <col min="11775" max="11776" width="11.85546875" style="200" customWidth="1"/>
    <col min="11777" max="11777" width="12" style="200" customWidth="1"/>
    <col min="11778" max="11778" width="12.5703125" style="200" customWidth="1"/>
    <col min="11779" max="12019" width="8" style="200"/>
    <col min="12020" max="12020" width="40.5703125" style="200" customWidth="1"/>
    <col min="12021" max="12022" width="8" style="200" customWidth="1"/>
    <col min="12023" max="12023" width="13.28515625" style="200" customWidth="1"/>
    <col min="12024" max="12024" width="13.5703125" style="200" customWidth="1"/>
    <col min="12025" max="12025" width="13.85546875" style="200" customWidth="1"/>
    <col min="12026" max="12026" width="13.140625" style="200" customWidth="1"/>
    <col min="12027" max="12027" width="13" style="200" customWidth="1"/>
    <col min="12028" max="12028" width="10.5703125" style="200" customWidth="1"/>
    <col min="12029" max="12029" width="12.5703125" style="200" customWidth="1"/>
    <col min="12030" max="12030" width="8" style="200" customWidth="1"/>
    <col min="12031" max="12032" width="11.85546875" style="200" customWidth="1"/>
    <col min="12033" max="12033" width="12" style="200" customWidth="1"/>
    <col min="12034" max="12034" width="12.5703125" style="200" customWidth="1"/>
    <col min="12035" max="12275" width="8" style="200"/>
    <col min="12276" max="12276" width="40.5703125" style="200" customWidth="1"/>
    <col min="12277" max="12278" width="8" style="200" customWidth="1"/>
    <col min="12279" max="12279" width="13.28515625" style="200" customWidth="1"/>
    <col min="12280" max="12280" width="13.5703125" style="200" customWidth="1"/>
    <col min="12281" max="12281" width="13.85546875" style="200" customWidth="1"/>
    <col min="12282" max="12282" width="13.140625" style="200" customWidth="1"/>
    <col min="12283" max="12283" width="13" style="200" customWidth="1"/>
    <col min="12284" max="12284" width="10.5703125" style="200" customWidth="1"/>
    <col min="12285" max="12285" width="12.5703125" style="200" customWidth="1"/>
    <col min="12286" max="12286" width="8" style="200" customWidth="1"/>
    <col min="12287" max="12288" width="11.85546875" style="200" customWidth="1"/>
    <col min="12289" max="12289" width="12" style="200" customWidth="1"/>
    <col min="12290" max="12290" width="12.5703125" style="200" customWidth="1"/>
    <col min="12291" max="12531" width="8" style="200"/>
    <col min="12532" max="12532" width="40.5703125" style="200" customWidth="1"/>
    <col min="12533" max="12534" width="8" style="200" customWidth="1"/>
    <col min="12535" max="12535" width="13.28515625" style="200" customWidth="1"/>
    <col min="12536" max="12536" width="13.5703125" style="200" customWidth="1"/>
    <col min="12537" max="12537" width="13.85546875" style="200" customWidth="1"/>
    <col min="12538" max="12538" width="13.140625" style="200" customWidth="1"/>
    <col min="12539" max="12539" width="13" style="200" customWidth="1"/>
    <col min="12540" max="12540" width="10.5703125" style="200" customWidth="1"/>
    <col min="12541" max="12541" width="12.5703125" style="200" customWidth="1"/>
    <col min="12542" max="12542" width="8" style="200" customWidth="1"/>
    <col min="12543" max="12544" width="11.85546875" style="200" customWidth="1"/>
    <col min="12545" max="12545" width="12" style="200" customWidth="1"/>
    <col min="12546" max="12546" width="12.5703125" style="200" customWidth="1"/>
    <col min="12547" max="12787" width="8" style="200"/>
    <col min="12788" max="12788" width="40.5703125" style="200" customWidth="1"/>
    <col min="12789" max="12790" width="8" style="200" customWidth="1"/>
    <col min="12791" max="12791" width="13.28515625" style="200" customWidth="1"/>
    <col min="12792" max="12792" width="13.5703125" style="200" customWidth="1"/>
    <col min="12793" max="12793" width="13.85546875" style="200" customWidth="1"/>
    <col min="12794" max="12794" width="13.140625" style="200" customWidth="1"/>
    <col min="12795" max="12795" width="13" style="200" customWidth="1"/>
    <col min="12796" max="12796" width="10.5703125" style="200" customWidth="1"/>
    <col min="12797" max="12797" width="12.5703125" style="200" customWidth="1"/>
    <col min="12798" max="12798" width="8" style="200" customWidth="1"/>
    <col min="12799" max="12800" width="11.85546875" style="200" customWidth="1"/>
    <col min="12801" max="12801" width="12" style="200" customWidth="1"/>
    <col min="12802" max="12802" width="12.5703125" style="200" customWidth="1"/>
    <col min="12803" max="13043" width="8" style="200"/>
    <col min="13044" max="13044" width="40.5703125" style="200" customWidth="1"/>
    <col min="13045" max="13046" width="8" style="200" customWidth="1"/>
    <col min="13047" max="13047" width="13.28515625" style="200" customWidth="1"/>
    <col min="13048" max="13048" width="13.5703125" style="200" customWidth="1"/>
    <col min="13049" max="13049" width="13.85546875" style="200" customWidth="1"/>
    <col min="13050" max="13050" width="13.140625" style="200" customWidth="1"/>
    <col min="13051" max="13051" width="13" style="200" customWidth="1"/>
    <col min="13052" max="13052" width="10.5703125" style="200" customWidth="1"/>
    <col min="13053" max="13053" width="12.5703125" style="200" customWidth="1"/>
    <col min="13054" max="13054" width="8" style="200" customWidth="1"/>
    <col min="13055" max="13056" width="11.85546875" style="200" customWidth="1"/>
    <col min="13057" max="13057" width="12" style="200" customWidth="1"/>
    <col min="13058" max="13058" width="12.5703125" style="200" customWidth="1"/>
    <col min="13059" max="13299" width="8" style="200"/>
    <col min="13300" max="13300" width="40.5703125" style="200" customWidth="1"/>
    <col min="13301" max="13302" width="8" style="200" customWidth="1"/>
    <col min="13303" max="13303" width="13.28515625" style="200" customWidth="1"/>
    <col min="13304" max="13304" width="13.5703125" style="200" customWidth="1"/>
    <col min="13305" max="13305" width="13.85546875" style="200" customWidth="1"/>
    <col min="13306" max="13306" width="13.140625" style="200" customWidth="1"/>
    <col min="13307" max="13307" width="13" style="200" customWidth="1"/>
    <col min="13308" max="13308" width="10.5703125" style="200" customWidth="1"/>
    <col min="13309" max="13309" width="12.5703125" style="200" customWidth="1"/>
    <col min="13310" max="13310" width="8" style="200" customWidth="1"/>
    <col min="13311" max="13312" width="11.85546875" style="200" customWidth="1"/>
    <col min="13313" max="13313" width="12" style="200" customWidth="1"/>
    <col min="13314" max="13314" width="12.5703125" style="200" customWidth="1"/>
    <col min="13315" max="13555" width="8" style="200"/>
    <col min="13556" max="13556" width="40.5703125" style="200" customWidth="1"/>
    <col min="13557" max="13558" width="8" style="200" customWidth="1"/>
    <col min="13559" max="13559" width="13.28515625" style="200" customWidth="1"/>
    <col min="13560" max="13560" width="13.5703125" style="200" customWidth="1"/>
    <col min="13561" max="13561" width="13.85546875" style="200" customWidth="1"/>
    <col min="13562" max="13562" width="13.140625" style="200" customWidth="1"/>
    <col min="13563" max="13563" width="13" style="200" customWidth="1"/>
    <col min="13564" max="13564" width="10.5703125" style="200" customWidth="1"/>
    <col min="13565" max="13565" width="12.5703125" style="200" customWidth="1"/>
    <col min="13566" max="13566" width="8" style="200" customWidth="1"/>
    <col min="13567" max="13568" width="11.85546875" style="200" customWidth="1"/>
    <col min="13569" max="13569" width="12" style="200" customWidth="1"/>
    <col min="13570" max="13570" width="12.5703125" style="200" customWidth="1"/>
    <col min="13571" max="13811" width="8" style="200"/>
    <col min="13812" max="13812" width="40.5703125" style="200" customWidth="1"/>
    <col min="13813" max="13814" width="8" style="200" customWidth="1"/>
    <col min="13815" max="13815" width="13.28515625" style="200" customWidth="1"/>
    <col min="13816" max="13816" width="13.5703125" style="200" customWidth="1"/>
    <col min="13817" max="13817" width="13.85546875" style="200" customWidth="1"/>
    <col min="13818" max="13818" width="13.140625" style="200" customWidth="1"/>
    <col min="13819" max="13819" width="13" style="200" customWidth="1"/>
    <col min="13820" max="13820" width="10.5703125" style="200" customWidth="1"/>
    <col min="13821" max="13821" width="12.5703125" style="200" customWidth="1"/>
    <col min="13822" max="13822" width="8" style="200" customWidth="1"/>
    <col min="13823" max="13824" width="11.85546875" style="200" customWidth="1"/>
    <col min="13825" max="13825" width="12" style="200" customWidth="1"/>
    <col min="13826" max="13826" width="12.5703125" style="200" customWidth="1"/>
    <col min="13827" max="14067" width="8" style="200"/>
    <col min="14068" max="14068" width="40.5703125" style="200" customWidth="1"/>
    <col min="14069" max="14070" width="8" style="200" customWidth="1"/>
    <col min="14071" max="14071" width="13.28515625" style="200" customWidth="1"/>
    <col min="14072" max="14072" width="13.5703125" style="200" customWidth="1"/>
    <col min="14073" max="14073" width="13.85546875" style="200" customWidth="1"/>
    <col min="14074" max="14074" width="13.140625" style="200" customWidth="1"/>
    <col min="14075" max="14075" width="13" style="200" customWidth="1"/>
    <col min="14076" max="14076" width="10.5703125" style="200" customWidth="1"/>
    <col min="14077" max="14077" width="12.5703125" style="200" customWidth="1"/>
    <col min="14078" max="14078" width="8" style="200" customWidth="1"/>
    <col min="14079" max="14080" width="11.85546875" style="200" customWidth="1"/>
    <col min="14081" max="14081" width="12" style="200" customWidth="1"/>
    <col min="14082" max="14082" width="12.5703125" style="200" customWidth="1"/>
    <col min="14083" max="14323" width="8" style="200"/>
    <col min="14324" max="14324" width="40.5703125" style="200" customWidth="1"/>
    <col min="14325" max="14326" width="8" style="200" customWidth="1"/>
    <col min="14327" max="14327" width="13.28515625" style="200" customWidth="1"/>
    <col min="14328" max="14328" width="13.5703125" style="200" customWidth="1"/>
    <col min="14329" max="14329" width="13.85546875" style="200" customWidth="1"/>
    <col min="14330" max="14330" width="13.140625" style="200" customWidth="1"/>
    <col min="14331" max="14331" width="13" style="200" customWidth="1"/>
    <col min="14332" max="14332" width="10.5703125" style="200" customWidth="1"/>
    <col min="14333" max="14333" width="12.5703125" style="200" customWidth="1"/>
    <col min="14334" max="14334" width="8" style="200" customWidth="1"/>
    <col min="14335" max="14336" width="11.85546875" style="200" customWidth="1"/>
    <col min="14337" max="14337" width="12" style="200" customWidth="1"/>
    <col min="14338" max="14338" width="12.5703125" style="200" customWidth="1"/>
    <col min="14339" max="14579" width="8" style="200"/>
    <col min="14580" max="14580" width="40.5703125" style="200" customWidth="1"/>
    <col min="14581" max="14582" width="8" style="200" customWidth="1"/>
    <col min="14583" max="14583" width="13.28515625" style="200" customWidth="1"/>
    <col min="14584" max="14584" width="13.5703125" style="200" customWidth="1"/>
    <col min="14585" max="14585" width="13.85546875" style="200" customWidth="1"/>
    <col min="14586" max="14586" width="13.140625" style="200" customWidth="1"/>
    <col min="14587" max="14587" width="13" style="200" customWidth="1"/>
    <col min="14588" max="14588" width="10.5703125" style="200" customWidth="1"/>
    <col min="14589" max="14589" width="12.5703125" style="200" customWidth="1"/>
    <col min="14590" max="14590" width="8" style="200" customWidth="1"/>
    <col min="14591" max="14592" width="11.85546875" style="200" customWidth="1"/>
    <col min="14593" max="14593" width="12" style="200" customWidth="1"/>
    <col min="14594" max="14594" width="12.5703125" style="200" customWidth="1"/>
    <col min="14595" max="14835" width="8" style="200"/>
    <col min="14836" max="14836" width="40.5703125" style="200" customWidth="1"/>
    <col min="14837" max="14838" width="8" style="200" customWidth="1"/>
    <col min="14839" max="14839" width="13.28515625" style="200" customWidth="1"/>
    <col min="14840" max="14840" width="13.5703125" style="200" customWidth="1"/>
    <col min="14841" max="14841" width="13.85546875" style="200" customWidth="1"/>
    <col min="14842" max="14842" width="13.140625" style="200" customWidth="1"/>
    <col min="14843" max="14843" width="13" style="200" customWidth="1"/>
    <col min="14844" max="14844" width="10.5703125" style="200" customWidth="1"/>
    <col min="14845" max="14845" width="12.5703125" style="200" customWidth="1"/>
    <col min="14846" max="14846" width="8" style="200" customWidth="1"/>
    <col min="14847" max="14848" width="11.85546875" style="200" customWidth="1"/>
    <col min="14849" max="14849" width="12" style="200" customWidth="1"/>
    <col min="14850" max="14850" width="12.5703125" style="200" customWidth="1"/>
    <col min="14851" max="15091" width="8" style="200"/>
    <col min="15092" max="15092" width="40.5703125" style="200" customWidth="1"/>
    <col min="15093" max="15094" width="8" style="200" customWidth="1"/>
    <col min="15095" max="15095" width="13.28515625" style="200" customWidth="1"/>
    <col min="15096" max="15096" width="13.5703125" style="200" customWidth="1"/>
    <col min="15097" max="15097" width="13.85546875" style="200" customWidth="1"/>
    <col min="15098" max="15098" width="13.140625" style="200" customWidth="1"/>
    <col min="15099" max="15099" width="13" style="200" customWidth="1"/>
    <col min="15100" max="15100" width="10.5703125" style="200" customWidth="1"/>
    <col min="15101" max="15101" width="12.5703125" style="200" customWidth="1"/>
    <col min="15102" max="15102" width="8" style="200" customWidth="1"/>
    <col min="15103" max="15104" width="11.85546875" style="200" customWidth="1"/>
    <col min="15105" max="15105" width="12" style="200" customWidth="1"/>
    <col min="15106" max="15106" width="12.5703125" style="200" customWidth="1"/>
    <col min="15107" max="15347" width="8" style="200"/>
    <col min="15348" max="15348" width="40.5703125" style="200" customWidth="1"/>
    <col min="15349" max="15350" width="8" style="200" customWidth="1"/>
    <col min="15351" max="15351" width="13.28515625" style="200" customWidth="1"/>
    <col min="15352" max="15352" width="13.5703125" style="200" customWidth="1"/>
    <col min="15353" max="15353" width="13.85546875" style="200" customWidth="1"/>
    <col min="15354" max="15354" width="13.140625" style="200" customWidth="1"/>
    <col min="15355" max="15355" width="13" style="200" customWidth="1"/>
    <col min="15356" max="15356" width="10.5703125" style="200" customWidth="1"/>
    <col min="15357" max="15357" width="12.5703125" style="200" customWidth="1"/>
    <col min="15358" max="15358" width="8" style="200" customWidth="1"/>
    <col min="15359" max="15360" width="11.85546875" style="200" customWidth="1"/>
    <col min="15361" max="15361" width="12" style="200" customWidth="1"/>
    <col min="15362" max="15362" width="12.5703125" style="200" customWidth="1"/>
    <col min="15363" max="15603" width="8" style="200"/>
    <col min="15604" max="15604" width="40.5703125" style="200" customWidth="1"/>
    <col min="15605" max="15606" width="8" style="200" customWidth="1"/>
    <col min="15607" max="15607" width="13.28515625" style="200" customWidth="1"/>
    <col min="15608" max="15608" width="13.5703125" style="200" customWidth="1"/>
    <col min="15609" max="15609" width="13.85546875" style="200" customWidth="1"/>
    <col min="15610" max="15610" width="13.140625" style="200" customWidth="1"/>
    <col min="15611" max="15611" width="13" style="200" customWidth="1"/>
    <col min="15612" max="15612" width="10.5703125" style="200" customWidth="1"/>
    <col min="15613" max="15613" width="12.5703125" style="200" customWidth="1"/>
    <col min="15614" max="15614" width="8" style="200" customWidth="1"/>
    <col min="15615" max="15616" width="11.85546875" style="200" customWidth="1"/>
    <col min="15617" max="15617" width="12" style="200" customWidth="1"/>
    <col min="15618" max="15618" width="12.5703125" style="200" customWidth="1"/>
    <col min="15619" max="15859" width="8" style="200"/>
    <col min="15860" max="15860" width="40.5703125" style="200" customWidth="1"/>
    <col min="15861" max="15862" width="8" style="200" customWidth="1"/>
    <col min="15863" max="15863" width="13.28515625" style="200" customWidth="1"/>
    <col min="15864" max="15864" width="13.5703125" style="200" customWidth="1"/>
    <col min="15865" max="15865" width="13.85546875" style="200" customWidth="1"/>
    <col min="15866" max="15866" width="13.140625" style="200" customWidth="1"/>
    <col min="15867" max="15867" width="13" style="200" customWidth="1"/>
    <col min="15868" max="15868" width="10.5703125" style="200" customWidth="1"/>
    <col min="15869" max="15869" width="12.5703125" style="200" customWidth="1"/>
    <col min="15870" max="15870" width="8" style="200" customWidth="1"/>
    <col min="15871" max="15872" width="11.85546875" style="200" customWidth="1"/>
    <col min="15873" max="15873" width="12" style="200" customWidth="1"/>
    <col min="15874" max="15874" width="12.5703125" style="200" customWidth="1"/>
    <col min="15875" max="16115" width="8" style="200"/>
    <col min="16116" max="16116" width="40.5703125" style="200" customWidth="1"/>
    <col min="16117" max="16118" width="8" style="200" customWidth="1"/>
    <col min="16119" max="16119" width="13.28515625" style="200" customWidth="1"/>
    <col min="16120" max="16120" width="13.5703125" style="200" customWidth="1"/>
    <col min="16121" max="16121" width="13.85546875" style="200" customWidth="1"/>
    <col min="16122" max="16122" width="13.140625" style="200" customWidth="1"/>
    <col min="16123" max="16123" width="13" style="200" customWidth="1"/>
    <col min="16124" max="16124" width="10.5703125" style="200" customWidth="1"/>
    <col min="16125" max="16125" width="12.5703125" style="200" customWidth="1"/>
    <col min="16126" max="16126" width="8" style="200" customWidth="1"/>
    <col min="16127" max="16128" width="11.85546875" style="200" customWidth="1"/>
    <col min="16129" max="16129" width="12" style="200" customWidth="1"/>
    <col min="16130" max="16130" width="12.5703125" style="200" customWidth="1"/>
    <col min="16131" max="16384" width="8" style="200"/>
  </cols>
  <sheetData>
    <row r="1" spans="1:13" s="190" customFormat="1" ht="15" customHeight="1" x14ac:dyDescent="0.2">
      <c r="A1" s="182" t="str">
        <f>[1]BYDEPT!A1</f>
        <v>CY 2017 PROGRAM, ALLOTMENT RELEASES, BALANCE</v>
      </c>
      <c r="B1" s="183"/>
      <c r="C1" s="183"/>
      <c r="D1" s="183"/>
      <c r="E1" s="184"/>
      <c r="F1" s="185"/>
      <c r="G1" s="185"/>
      <c r="H1" s="185"/>
      <c r="I1" s="186"/>
      <c r="J1" s="187"/>
      <c r="K1" s="188"/>
      <c r="L1" s="187"/>
      <c r="M1" s="189"/>
    </row>
    <row r="2" spans="1:13" s="190" customFormat="1" ht="15" customHeight="1" x14ac:dyDescent="0.2">
      <c r="A2" s="182" t="str">
        <f>[1]BYDEPT!A2</f>
        <v>JANUARY 1-OCTOBER 31, 2017</v>
      </c>
      <c r="B2" s="183"/>
      <c r="C2" s="183"/>
      <c r="D2" s="183"/>
      <c r="E2" s="191"/>
      <c r="F2" s="184"/>
      <c r="G2" s="184"/>
      <c r="H2" s="192"/>
      <c r="I2" s="193"/>
      <c r="J2" s="191"/>
      <c r="K2" s="188"/>
      <c r="L2" s="194"/>
      <c r="M2" s="189"/>
    </row>
    <row r="3" spans="1:13" s="189" customFormat="1" ht="15.75" customHeight="1" x14ac:dyDescent="0.2">
      <c r="A3" s="183" t="s">
        <v>2</v>
      </c>
      <c r="B3" s="183"/>
      <c r="C3" s="183"/>
      <c r="D3" s="183"/>
      <c r="E3" s="195"/>
      <c r="F3" s="195"/>
      <c r="G3" s="195"/>
      <c r="H3" s="196"/>
      <c r="I3" s="197"/>
      <c r="J3" s="195"/>
      <c r="K3" s="198"/>
      <c r="L3" s="195"/>
    </row>
    <row r="4" spans="1:13" ht="27" customHeight="1" x14ac:dyDescent="0.2">
      <c r="A4" s="441" t="s">
        <v>3</v>
      </c>
      <c r="B4" s="442" t="s">
        <v>189</v>
      </c>
      <c r="C4" s="442" t="s">
        <v>190</v>
      </c>
      <c r="D4" s="438" t="s">
        <v>189</v>
      </c>
      <c r="E4" s="445" t="s">
        <v>191</v>
      </c>
      <c r="F4" s="445"/>
      <c r="G4" s="445"/>
      <c r="H4" s="435" t="s">
        <v>192</v>
      </c>
      <c r="I4" s="432" t="s">
        <v>146</v>
      </c>
      <c r="J4" s="435" t="s">
        <v>193</v>
      </c>
      <c r="K4" s="199"/>
      <c r="L4" s="438" t="s">
        <v>194</v>
      </c>
    </row>
    <row r="5" spans="1:13" ht="10.5" customHeight="1" x14ac:dyDescent="0.2">
      <c r="A5" s="441"/>
      <c r="B5" s="443"/>
      <c r="C5" s="443"/>
      <c r="D5" s="439"/>
      <c r="E5" s="435" t="s">
        <v>195</v>
      </c>
      <c r="F5" s="435" t="s">
        <v>190</v>
      </c>
      <c r="G5" s="435" t="s">
        <v>196</v>
      </c>
      <c r="H5" s="436"/>
      <c r="I5" s="433"/>
      <c r="J5" s="436"/>
      <c r="K5" s="199"/>
      <c r="L5" s="439"/>
    </row>
    <row r="6" spans="1:13" ht="17.25" customHeight="1" x14ac:dyDescent="0.2">
      <c r="A6" s="441"/>
      <c r="B6" s="444"/>
      <c r="C6" s="444"/>
      <c r="D6" s="440"/>
      <c r="E6" s="437"/>
      <c r="F6" s="437"/>
      <c r="G6" s="437"/>
      <c r="H6" s="437"/>
      <c r="I6" s="434"/>
      <c r="J6" s="437"/>
      <c r="K6" s="199"/>
      <c r="L6" s="440"/>
    </row>
    <row r="7" spans="1:13" ht="19.5" customHeight="1" x14ac:dyDescent="0.2">
      <c r="A7" s="201" t="s">
        <v>197</v>
      </c>
      <c r="B7" s="202"/>
      <c r="C7" s="202"/>
      <c r="D7" s="202"/>
      <c r="E7" s="203">
        <f>E8+E97</f>
        <v>2431986952</v>
      </c>
      <c r="F7" s="204">
        <f>F8+F97</f>
        <v>0</v>
      </c>
      <c r="G7" s="205">
        <f>G8+G97</f>
        <v>2431986952</v>
      </c>
      <c r="H7" s="206">
        <f>H8+H97</f>
        <v>2063202272</v>
      </c>
      <c r="I7" s="207">
        <f t="shared" ref="I7:I50" si="0">H7/G7</f>
        <v>0.84836074893546554</v>
      </c>
      <c r="J7" s="206">
        <f>J8+J97</f>
        <v>368784680</v>
      </c>
      <c r="L7" s="206"/>
    </row>
    <row r="8" spans="1:13" s="213" customFormat="1" ht="18.75" customHeight="1" x14ac:dyDescent="0.2">
      <c r="A8" s="208" t="s">
        <v>198</v>
      </c>
      <c r="B8" s="208"/>
      <c r="C8" s="208"/>
      <c r="D8" s="208"/>
      <c r="E8" s="209">
        <f>SUM(E9:E15)+SUM(E18:E23)+SUM(E26:E29)+SUM(E32:E33)+SUM(E36:E52)</f>
        <v>1968797453</v>
      </c>
      <c r="F8" s="209">
        <f t="shared" ref="F8:H8" si="1">SUM(F9:F15)+SUM(F18:F23)+SUM(F26:F29)+SUM(F32:F33)+SUM(F36:F52)</f>
        <v>547045</v>
      </c>
      <c r="G8" s="210">
        <f t="shared" si="1"/>
        <v>1969344498</v>
      </c>
      <c r="H8" s="211">
        <f t="shared" si="1"/>
        <v>1799821243</v>
      </c>
      <c r="I8" s="212">
        <f t="shared" si="0"/>
        <v>0.91391894350015346</v>
      </c>
      <c r="J8" s="211">
        <f>SUM(J9:J15)+SUM(J18:J23)+SUM(J26:J29)+SUM(J32:J33)+SUM(J36:J52)</f>
        <v>169523255</v>
      </c>
      <c r="L8" s="211"/>
      <c r="M8" s="44"/>
    </row>
    <row r="9" spans="1:13" ht="18" customHeight="1" x14ac:dyDescent="0.2">
      <c r="A9" s="215" t="s">
        <v>199</v>
      </c>
      <c r="B9" s="18"/>
      <c r="C9" s="18"/>
      <c r="D9" s="18"/>
      <c r="E9" s="216">
        <f>[1]BYDEPT!F9</f>
        <v>14975626</v>
      </c>
      <c r="F9" s="216">
        <f>[1]BYDEPT!AE9</f>
        <v>0</v>
      </c>
      <c r="G9" s="217">
        <f t="shared" ref="G9:G14" si="2">E9+F9</f>
        <v>14975626</v>
      </c>
      <c r="H9" s="218">
        <f>[1]BYDEPT!BD9</f>
        <v>14486509</v>
      </c>
      <c r="I9" s="219">
        <f t="shared" si="0"/>
        <v>0.96733912826081525</v>
      </c>
      <c r="J9" s="218">
        <f t="shared" ref="J9:J14" si="3">G9-H9</f>
        <v>489117</v>
      </c>
      <c r="L9" s="218"/>
    </row>
    <row r="10" spans="1:13" ht="16.5" customHeight="1" x14ac:dyDescent="0.2">
      <c r="A10" s="215" t="s">
        <v>200</v>
      </c>
      <c r="B10" s="18"/>
      <c r="C10" s="18"/>
      <c r="D10" s="18"/>
      <c r="E10" s="216">
        <f>[1]BYDEPT!F10</f>
        <v>20170858</v>
      </c>
      <c r="F10" s="216">
        <f>[1]BYDEPT!AE10</f>
        <v>-4384938</v>
      </c>
      <c r="G10" s="217">
        <f t="shared" si="2"/>
        <v>15785920</v>
      </c>
      <c r="H10" s="218">
        <f>[1]BYDEPT!BD10</f>
        <v>15784156</v>
      </c>
      <c r="I10" s="219">
        <f t="shared" si="0"/>
        <v>0.99988825484989152</v>
      </c>
      <c r="J10" s="218">
        <f t="shared" si="3"/>
        <v>1764</v>
      </c>
      <c r="L10" s="218"/>
    </row>
    <row r="11" spans="1:13" ht="16.5" customHeight="1" x14ac:dyDescent="0.2">
      <c r="A11" s="215" t="s">
        <v>201</v>
      </c>
      <c r="B11" s="18"/>
      <c r="C11" s="18"/>
      <c r="D11" s="18"/>
      <c r="E11" s="216">
        <f>[1]BYDEPT!F11</f>
        <v>428618</v>
      </c>
      <c r="F11" s="216">
        <f>[1]BYDEPT!AE11</f>
        <v>0</v>
      </c>
      <c r="G11" s="217">
        <f t="shared" si="2"/>
        <v>428618</v>
      </c>
      <c r="H11" s="218">
        <f>[1]BYDEPT!BD11</f>
        <v>428618</v>
      </c>
      <c r="I11" s="219">
        <f t="shared" si="0"/>
        <v>1</v>
      </c>
      <c r="J11" s="218">
        <f t="shared" si="3"/>
        <v>0</v>
      </c>
      <c r="L11" s="218"/>
    </row>
    <row r="12" spans="1:13" ht="16.5" customHeight="1" x14ac:dyDescent="0.2">
      <c r="A12" s="215" t="s">
        <v>202</v>
      </c>
      <c r="B12" s="18"/>
      <c r="C12" s="18"/>
      <c r="D12" s="18"/>
      <c r="E12" s="216">
        <f>[1]BYDEPT!F12</f>
        <v>9801491</v>
      </c>
      <c r="F12" s="216">
        <f>[1]BYDEPT!AE12</f>
        <v>0</v>
      </c>
      <c r="G12" s="217">
        <f t="shared" si="2"/>
        <v>9801491</v>
      </c>
      <c r="H12" s="218">
        <f>[1]BYDEPT!BD12</f>
        <v>9615163</v>
      </c>
      <c r="I12" s="219">
        <f t="shared" si="0"/>
        <v>0.98098983103693105</v>
      </c>
      <c r="J12" s="218">
        <f t="shared" si="3"/>
        <v>186328</v>
      </c>
      <c r="L12" s="218"/>
    </row>
    <row r="13" spans="1:13" ht="16.5" customHeight="1" x14ac:dyDescent="0.2">
      <c r="A13" s="215" t="s">
        <v>203</v>
      </c>
      <c r="B13" s="18"/>
      <c r="C13" s="18"/>
      <c r="D13" s="18"/>
      <c r="E13" s="216">
        <f>[1]BYDEPT!F13</f>
        <v>45222425</v>
      </c>
      <c r="F13" s="216">
        <f>[1]BYDEPT!AE13</f>
        <v>-6000000</v>
      </c>
      <c r="G13" s="217">
        <f t="shared" si="2"/>
        <v>39222425</v>
      </c>
      <c r="H13" s="218">
        <f>[1]BYDEPT!BD13</f>
        <v>39161189</v>
      </c>
      <c r="I13" s="219">
        <f t="shared" si="0"/>
        <v>0.99843875028124851</v>
      </c>
      <c r="J13" s="218">
        <f t="shared" si="3"/>
        <v>61236</v>
      </c>
      <c r="L13" s="218"/>
    </row>
    <row r="14" spans="1:13" ht="16.5" customHeight="1" x14ac:dyDescent="0.2">
      <c r="A14" s="215" t="s">
        <v>204</v>
      </c>
      <c r="B14" s="18"/>
      <c r="C14" s="18"/>
      <c r="D14" s="18"/>
      <c r="E14" s="216">
        <f>[1]BYDEPT!F14</f>
        <v>1430019</v>
      </c>
      <c r="F14" s="216">
        <f>[1]BYDEPT!AE14</f>
        <v>498501</v>
      </c>
      <c r="G14" s="217">
        <f t="shared" si="2"/>
        <v>1928520</v>
      </c>
      <c r="H14" s="218">
        <f>[1]BYDEPT!BD14</f>
        <v>1909205</v>
      </c>
      <c r="I14" s="219">
        <f t="shared" si="0"/>
        <v>0.98998454773608779</v>
      </c>
      <c r="J14" s="218">
        <f t="shared" si="3"/>
        <v>19315</v>
      </c>
      <c r="L14" s="218"/>
    </row>
    <row r="15" spans="1:13" ht="16.5" customHeight="1" x14ac:dyDescent="0.2">
      <c r="A15" s="215" t="s">
        <v>205</v>
      </c>
      <c r="B15" s="18"/>
      <c r="C15" s="18"/>
      <c r="D15" s="18"/>
      <c r="E15" s="216">
        <f>+[1]BYDEPT!F15</f>
        <v>544109087</v>
      </c>
      <c r="F15" s="216">
        <f>SUM(F16:F17)</f>
        <v>-109443359</v>
      </c>
      <c r="G15" s="217">
        <f>SUM(G16:G17)</f>
        <v>434665728</v>
      </c>
      <c r="H15" s="218">
        <f>SUM(H16:H17)</f>
        <v>396507865</v>
      </c>
      <c r="I15" s="219">
        <f t="shared" si="0"/>
        <v>0.91221331579194576</v>
      </c>
      <c r="J15" s="218">
        <f>SUM(J16:J17)</f>
        <v>38157863</v>
      </c>
      <c r="L15" s="218"/>
    </row>
    <row r="16" spans="1:13" ht="15.75" hidden="1" customHeight="1" x14ac:dyDescent="0.2">
      <c r="A16" s="215" t="s">
        <v>206</v>
      </c>
      <c r="B16" s="18"/>
      <c r="C16" s="18"/>
      <c r="D16" s="18"/>
      <c r="E16" s="216">
        <f>[1]BYDEPT!F16</f>
        <v>59941572</v>
      </c>
      <c r="F16" s="216">
        <f>[1]BYDEPT!AE16</f>
        <v>23858123</v>
      </c>
      <c r="G16" s="217">
        <f t="shared" ref="G16:G22" si="4">E16+F16</f>
        <v>83799695</v>
      </c>
      <c r="H16" s="218">
        <f>[1]BYDEPT!BD16</f>
        <v>78085400</v>
      </c>
      <c r="I16" s="219">
        <f t="shared" si="0"/>
        <v>0.9318100740104126</v>
      </c>
      <c r="J16" s="218">
        <f t="shared" ref="J16:J22" si="5">G16-H16</f>
        <v>5714295</v>
      </c>
      <c r="L16" s="218"/>
    </row>
    <row r="17" spans="1:12" ht="16.5" hidden="1" customHeight="1" x14ac:dyDescent="0.2">
      <c r="A17" s="215" t="s">
        <v>207</v>
      </c>
      <c r="B17" s="18"/>
      <c r="C17" s="18"/>
      <c r="D17" s="18"/>
      <c r="E17" s="216">
        <f>[1]BYDEPT!F17</f>
        <v>484167515</v>
      </c>
      <c r="F17" s="216">
        <f>[1]BYDEPT!AE17</f>
        <v>-133301482</v>
      </c>
      <c r="G17" s="217">
        <f t="shared" si="4"/>
        <v>350866033</v>
      </c>
      <c r="H17" s="218">
        <f>[1]BYDEPT!BD17</f>
        <v>318422465</v>
      </c>
      <c r="I17" s="219">
        <f t="shared" si="0"/>
        <v>0.90753289019572891</v>
      </c>
      <c r="J17" s="218">
        <f t="shared" si="5"/>
        <v>32443568</v>
      </c>
      <c r="L17" s="218"/>
    </row>
    <row r="18" spans="1:12" ht="16.5" customHeight="1" x14ac:dyDescent="0.2">
      <c r="A18" s="215" t="s">
        <v>208</v>
      </c>
      <c r="B18" s="18"/>
      <c r="C18" s="18"/>
      <c r="D18" s="18"/>
      <c r="E18" s="216">
        <f>[1]BYDEPT!F18</f>
        <v>58718377</v>
      </c>
      <c r="F18" s="216">
        <f>[1]BYDEPT!AE18</f>
        <v>0</v>
      </c>
      <c r="G18" s="217">
        <f t="shared" si="4"/>
        <v>58718377</v>
      </c>
      <c r="H18" s="218">
        <f>[1]BYDEPT!BD18</f>
        <v>53518828</v>
      </c>
      <c r="I18" s="219">
        <f t="shared" si="0"/>
        <v>0.91144937469916787</v>
      </c>
      <c r="J18" s="218">
        <f t="shared" si="5"/>
        <v>5199549</v>
      </c>
      <c r="L18" s="218"/>
    </row>
    <row r="19" spans="1:12" ht="16.5" customHeight="1" x14ac:dyDescent="0.2">
      <c r="A19" s="215" t="s">
        <v>209</v>
      </c>
      <c r="B19" s="18"/>
      <c r="C19" s="18"/>
      <c r="D19" s="18"/>
      <c r="E19" s="216">
        <f>[1]BYDEPT!F19</f>
        <v>1100786</v>
      </c>
      <c r="F19" s="216">
        <f>[1]BYDEPT!AE19</f>
        <v>0</v>
      </c>
      <c r="G19" s="217">
        <f t="shared" si="4"/>
        <v>1100786</v>
      </c>
      <c r="H19" s="218">
        <f>[1]BYDEPT!BD19</f>
        <v>1094535</v>
      </c>
      <c r="I19" s="219">
        <f t="shared" si="0"/>
        <v>0.99432133039482695</v>
      </c>
      <c r="J19" s="218">
        <f t="shared" si="5"/>
        <v>6251</v>
      </c>
      <c r="L19" s="218"/>
    </row>
    <row r="20" spans="1:12" ht="16.5" customHeight="1" x14ac:dyDescent="0.2">
      <c r="A20" s="215" t="s">
        <v>210</v>
      </c>
      <c r="B20" s="18"/>
      <c r="C20" s="18"/>
      <c r="D20" s="18"/>
      <c r="E20" s="216">
        <f>[1]BYDEPT!F20</f>
        <v>26645954</v>
      </c>
      <c r="F20" s="216">
        <f>[1]BYDEPT!AE20</f>
        <v>0</v>
      </c>
      <c r="G20" s="217">
        <f t="shared" si="4"/>
        <v>26645954</v>
      </c>
      <c r="H20" s="218">
        <f>[1]BYDEPT!BD20</f>
        <v>26600137</v>
      </c>
      <c r="I20" s="219">
        <f t="shared" si="0"/>
        <v>0.9982805269422893</v>
      </c>
      <c r="J20" s="218">
        <f t="shared" si="5"/>
        <v>45817</v>
      </c>
      <c r="L20" s="218"/>
    </row>
    <row r="21" spans="1:12" ht="16.5" customHeight="1" x14ac:dyDescent="0.2">
      <c r="A21" s="215" t="s">
        <v>211</v>
      </c>
      <c r="B21" s="18"/>
      <c r="C21" s="18"/>
      <c r="D21" s="18"/>
      <c r="E21" s="216">
        <f>[1]BYDEPT!F21</f>
        <v>21500732</v>
      </c>
      <c r="F21" s="216">
        <f>[1]BYDEPT!AE21</f>
        <v>0</v>
      </c>
      <c r="G21" s="217">
        <f t="shared" si="4"/>
        <v>21500732</v>
      </c>
      <c r="H21" s="218">
        <f>[1]BYDEPT!BD21</f>
        <v>21006630</v>
      </c>
      <c r="I21" s="219">
        <f t="shared" si="0"/>
        <v>0.97701929404077958</v>
      </c>
      <c r="J21" s="218">
        <f t="shared" si="5"/>
        <v>494102</v>
      </c>
      <c r="L21" s="218"/>
    </row>
    <row r="22" spans="1:12" ht="16.5" customHeight="1" x14ac:dyDescent="0.2">
      <c r="A22" s="215" t="s">
        <v>212</v>
      </c>
      <c r="B22" s="18"/>
      <c r="C22" s="18"/>
      <c r="D22" s="18"/>
      <c r="E22" s="216">
        <f>[1]BYDEPT!F22</f>
        <v>16593050</v>
      </c>
      <c r="F22" s="216">
        <f>[1]BYDEPT!AE22</f>
        <v>0</v>
      </c>
      <c r="G22" s="217">
        <f t="shared" si="4"/>
        <v>16593050</v>
      </c>
      <c r="H22" s="218">
        <f>[1]BYDEPT!BD22</f>
        <v>16593050</v>
      </c>
      <c r="I22" s="219">
        <f t="shared" si="0"/>
        <v>1</v>
      </c>
      <c r="J22" s="218">
        <f t="shared" si="5"/>
        <v>0</v>
      </c>
      <c r="L22" s="218"/>
    </row>
    <row r="23" spans="1:12" ht="16.5" customHeight="1" x14ac:dyDescent="0.2">
      <c r="A23" s="215" t="s">
        <v>213</v>
      </c>
      <c r="B23" s="18"/>
      <c r="C23" s="18"/>
      <c r="D23" s="18"/>
      <c r="E23" s="216">
        <f>+[1]BYDEPT!F23</f>
        <v>96336792</v>
      </c>
      <c r="F23" s="216">
        <f>SUM(F24:F25)</f>
        <v>0</v>
      </c>
      <c r="G23" s="217">
        <f>SUM(G24:G25)</f>
        <v>96336792</v>
      </c>
      <c r="H23" s="218">
        <f>SUM(H24:H25)</f>
        <v>93598369</v>
      </c>
      <c r="I23" s="219">
        <f t="shared" si="0"/>
        <v>0.97157448423235848</v>
      </c>
      <c r="J23" s="218">
        <f>SUM(J24:J25)</f>
        <v>2738423</v>
      </c>
      <c r="L23" s="218"/>
    </row>
    <row r="24" spans="1:12" ht="16.5" hidden="1" customHeight="1" x14ac:dyDescent="0.2">
      <c r="A24" s="215" t="s">
        <v>206</v>
      </c>
      <c r="B24" s="18"/>
      <c r="C24" s="18"/>
      <c r="D24" s="18"/>
      <c r="E24" s="216">
        <f>[1]BYDEPT!F24</f>
        <v>60200461</v>
      </c>
      <c r="F24" s="216">
        <f>[1]BYDEPT!AE24</f>
        <v>-3234119</v>
      </c>
      <c r="G24" s="217">
        <f t="shared" ref="G24:G28" si="6">E24+F24</f>
        <v>56966342</v>
      </c>
      <c r="H24" s="218">
        <f>[1]BYDEPT!BD24</f>
        <v>55489489</v>
      </c>
      <c r="I24" s="219">
        <f t="shared" si="0"/>
        <v>0.97407498975447637</v>
      </c>
      <c r="J24" s="218">
        <f t="shared" ref="J24:J28" si="7">G24-H24</f>
        <v>1476853</v>
      </c>
      <c r="L24" s="218"/>
    </row>
    <row r="25" spans="1:12" ht="16.5" hidden="1" customHeight="1" x14ac:dyDescent="0.2">
      <c r="A25" s="215" t="s">
        <v>207</v>
      </c>
      <c r="B25" s="18"/>
      <c r="C25" s="18"/>
      <c r="D25" s="18"/>
      <c r="E25" s="216">
        <f>[1]BYDEPT!F25</f>
        <v>36136331</v>
      </c>
      <c r="F25" s="216">
        <f>[1]BYDEPT!AE25</f>
        <v>3234119</v>
      </c>
      <c r="G25" s="217">
        <f t="shared" si="6"/>
        <v>39370450</v>
      </c>
      <c r="H25" s="218">
        <f>[1]BYDEPT!BD25</f>
        <v>38108880</v>
      </c>
      <c r="I25" s="219">
        <f t="shared" si="0"/>
        <v>0.96795642417092009</v>
      </c>
      <c r="J25" s="218">
        <f t="shared" si="7"/>
        <v>1261570</v>
      </c>
      <c r="L25" s="218"/>
    </row>
    <row r="26" spans="1:12" ht="16.5" customHeight="1" x14ac:dyDescent="0.2">
      <c r="A26" s="215" t="s">
        <v>214</v>
      </c>
      <c r="B26" s="18"/>
      <c r="C26" s="18"/>
      <c r="D26" s="18"/>
      <c r="E26" s="216">
        <f>[1]BYDEPT!F26</f>
        <v>3533400</v>
      </c>
      <c r="F26" s="216">
        <f>[1]BYDEPT!AE26</f>
        <v>-2593</v>
      </c>
      <c r="G26" s="217">
        <f t="shared" si="6"/>
        <v>3530807</v>
      </c>
      <c r="H26" s="218">
        <f>[1]BYDEPT!BD26</f>
        <v>3514617</v>
      </c>
      <c r="I26" s="219">
        <f t="shared" si="0"/>
        <v>0.99541464600019203</v>
      </c>
      <c r="J26" s="218">
        <f t="shared" si="7"/>
        <v>16190</v>
      </c>
      <c r="L26" s="218"/>
    </row>
    <row r="27" spans="1:12" ht="16.5" customHeight="1" x14ac:dyDescent="0.2">
      <c r="A27" s="215" t="s">
        <v>215</v>
      </c>
      <c r="B27" s="18"/>
      <c r="C27" s="18"/>
      <c r="D27" s="18"/>
      <c r="E27" s="216">
        <f>[1]BYDEPT!F27</f>
        <v>148037078</v>
      </c>
      <c r="F27" s="216">
        <f>[1]BYDEPT!AE27</f>
        <v>2000283</v>
      </c>
      <c r="G27" s="217">
        <f t="shared" si="6"/>
        <v>150037361</v>
      </c>
      <c r="H27" s="218">
        <f>[1]BYDEPT!BD27</f>
        <v>136100594</v>
      </c>
      <c r="I27" s="219">
        <f t="shared" si="0"/>
        <v>0.90711135608416893</v>
      </c>
      <c r="J27" s="218">
        <f t="shared" si="7"/>
        <v>13936767</v>
      </c>
      <c r="L27" s="218"/>
    </row>
    <row r="28" spans="1:12" ht="16.5" customHeight="1" x14ac:dyDescent="0.2">
      <c r="A28" s="215" t="s">
        <v>216</v>
      </c>
      <c r="B28" s="18"/>
      <c r="C28" s="18"/>
      <c r="D28" s="18"/>
      <c r="E28" s="216">
        <f>[1]BYDEPT!F28</f>
        <v>15579477</v>
      </c>
      <c r="F28" s="216">
        <f>[1]BYDEPT!AE28</f>
        <v>0</v>
      </c>
      <c r="G28" s="217">
        <f t="shared" si="6"/>
        <v>15579477</v>
      </c>
      <c r="H28" s="218">
        <f>[1]BYDEPT!BD28</f>
        <v>15336412</v>
      </c>
      <c r="I28" s="219">
        <f t="shared" si="0"/>
        <v>0.98439838513192712</v>
      </c>
      <c r="J28" s="218">
        <f t="shared" si="7"/>
        <v>243065</v>
      </c>
      <c r="L28" s="218"/>
    </row>
    <row r="29" spans="1:12" ht="16.5" customHeight="1" x14ac:dyDescent="0.2">
      <c r="A29" s="215" t="s">
        <v>217</v>
      </c>
      <c r="B29" s="18"/>
      <c r="C29" s="18"/>
      <c r="D29" s="18"/>
      <c r="E29" s="216">
        <f>+[1]BYDEPT!F29</f>
        <v>11438733</v>
      </c>
      <c r="F29" s="216">
        <f>SUM(F30:F31)</f>
        <v>0</v>
      </c>
      <c r="G29" s="217">
        <f>SUM(G30:G31)</f>
        <v>11438733</v>
      </c>
      <c r="H29" s="218">
        <f>SUM(H30:H31)</f>
        <v>11217985</v>
      </c>
      <c r="I29" s="219">
        <f t="shared" si="0"/>
        <v>0.98070170883436125</v>
      </c>
      <c r="J29" s="218">
        <f>SUM(J30:J31)</f>
        <v>220748</v>
      </c>
      <c r="L29" s="218"/>
    </row>
    <row r="30" spans="1:12" ht="16.5" hidden="1" customHeight="1" x14ac:dyDescent="0.2">
      <c r="A30" s="215" t="s">
        <v>206</v>
      </c>
      <c r="B30" s="18"/>
      <c r="C30" s="18"/>
      <c r="D30" s="18"/>
      <c r="E30" s="216">
        <f>[1]BYDEPT!F30</f>
        <v>11438733</v>
      </c>
      <c r="F30" s="216">
        <f>[1]BYDEPT!AE30</f>
        <v>0</v>
      </c>
      <c r="G30" s="217">
        <f t="shared" ref="G30:G32" si="8">E30+F30</f>
        <v>11438733</v>
      </c>
      <c r="H30" s="218">
        <f>[1]BYDEPT!BD30</f>
        <v>11217985</v>
      </c>
      <c r="I30" s="219">
        <f t="shared" si="0"/>
        <v>0.98070170883436125</v>
      </c>
      <c r="J30" s="218">
        <f t="shared" ref="J30:J32" si="9">G30-H30</f>
        <v>220748</v>
      </c>
      <c r="L30" s="218"/>
    </row>
    <row r="31" spans="1:12" ht="18" hidden="1" customHeight="1" x14ac:dyDescent="0.2">
      <c r="A31" s="215" t="s">
        <v>207</v>
      </c>
      <c r="B31" s="18"/>
      <c r="C31" s="18"/>
      <c r="D31" s="18"/>
      <c r="E31" s="216">
        <f>[1]BYDEPT!F31</f>
        <v>0</v>
      </c>
      <c r="F31" s="216">
        <f>[1]BYDEPT!AE31</f>
        <v>0</v>
      </c>
      <c r="G31" s="217">
        <f t="shared" si="8"/>
        <v>0</v>
      </c>
      <c r="H31" s="218">
        <f>[1]BYDEPT!BD31</f>
        <v>0</v>
      </c>
      <c r="I31" s="219" t="e">
        <f t="shared" si="0"/>
        <v>#DIV/0!</v>
      </c>
      <c r="J31" s="218">
        <f t="shared" si="9"/>
        <v>0</v>
      </c>
      <c r="L31" s="218"/>
    </row>
    <row r="32" spans="1:12" ht="16.5" customHeight="1" x14ac:dyDescent="0.2">
      <c r="A32" s="215" t="s">
        <v>218</v>
      </c>
      <c r="B32" s="18"/>
      <c r="C32" s="18"/>
      <c r="D32" s="18"/>
      <c r="E32" s="216">
        <f>[1]BYDEPT!F32</f>
        <v>137182823</v>
      </c>
      <c r="F32" s="216">
        <f>[1]BYDEPT!AE32</f>
        <v>0</v>
      </c>
      <c r="G32" s="217">
        <f t="shared" si="8"/>
        <v>137182823</v>
      </c>
      <c r="H32" s="218">
        <f>[1]BYDEPT!BD32</f>
        <v>114946732</v>
      </c>
      <c r="I32" s="219">
        <f t="shared" si="0"/>
        <v>0.83790907262493064</v>
      </c>
      <c r="J32" s="218">
        <f t="shared" si="9"/>
        <v>22236091</v>
      </c>
      <c r="L32" s="218"/>
    </row>
    <row r="33" spans="1:12" ht="16.5" customHeight="1" x14ac:dyDescent="0.2">
      <c r="A33" s="215" t="s">
        <v>219</v>
      </c>
      <c r="B33" s="18"/>
      <c r="C33" s="18"/>
      <c r="D33" s="18"/>
      <c r="E33" s="216">
        <f>+[1]BYDEPT!F33</f>
        <v>454721013</v>
      </c>
      <c r="F33" s="216">
        <f>SUM(F34:F35)</f>
        <v>115860600</v>
      </c>
      <c r="G33" s="217">
        <f>SUM(G34:G35)</f>
        <v>570581613</v>
      </c>
      <c r="H33" s="218">
        <f>SUM(H34:H35)</f>
        <v>489158809</v>
      </c>
      <c r="I33" s="219">
        <f t="shared" si="0"/>
        <v>0.85729858420797023</v>
      </c>
      <c r="J33" s="218">
        <f>SUM(J34:J35)</f>
        <v>81422804</v>
      </c>
      <c r="L33" s="218"/>
    </row>
    <row r="34" spans="1:12" ht="16.5" hidden="1" customHeight="1" x14ac:dyDescent="0.2">
      <c r="A34" s="215" t="s">
        <v>206</v>
      </c>
      <c r="B34" s="18"/>
      <c r="C34" s="18"/>
      <c r="D34" s="18"/>
      <c r="E34" s="216">
        <f>[1]BYDEPT!F34</f>
        <v>288596258</v>
      </c>
      <c r="F34" s="216">
        <f>[1]BYDEPT!AE34</f>
        <v>115930351</v>
      </c>
      <c r="G34" s="217">
        <f t="shared" ref="G34:G50" si="10">E34+F34</f>
        <v>404526609</v>
      </c>
      <c r="H34" s="218">
        <f>[1]BYDEPT!BD34</f>
        <v>323220742</v>
      </c>
      <c r="I34" s="219">
        <f t="shared" si="0"/>
        <v>0.79900984214365978</v>
      </c>
      <c r="J34" s="218">
        <f t="shared" ref="J34:J50" si="11">G34-H34</f>
        <v>81305867</v>
      </c>
      <c r="L34" s="218"/>
    </row>
    <row r="35" spans="1:12" ht="16.5" hidden="1" customHeight="1" x14ac:dyDescent="0.2">
      <c r="A35" s="215" t="s">
        <v>207</v>
      </c>
      <c r="B35" s="18"/>
      <c r="C35" s="18"/>
      <c r="D35" s="18"/>
      <c r="E35" s="216">
        <f>[1]BYDEPT!F35</f>
        <v>166124755</v>
      </c>
      <c r="F35" s="216">
        <f>[1]BYDEPT!AE35</f>
        <v>-69751</v>
      </c>
      <c r="G35" s="217">
        <f t="shared" si="10"/>
        <v>166055004</v>
      </c>
      <c r="H35" s="218">
        <f>[1]BYDEPT!BD35</f>
        <v>165938067</v>
      </c>
      <c r="I35" s="219">
        <f t="shared" si="0"/>
        <v>0.99929579357933707</v>
      </c>
      <c r="J35" s="218">
        <f t="shared" si="11"/>
        <v>116937</v>
      </c>
      <c r="L35" s="218"/>
    </row>
    <row r="36" spans="1:12" ht="16.5" customHeight="1" x14ac:dyDescent="0.2">
      <c r="A36" s="215" t="s">
        <v>220</v>
      </c>
      <c r="B36" s="18"/>
      <c r="C36" s="18"/>
      <c r="D36" s="18"/>
      <c r="E36" s="216">
        <f>[1]BYDEPT!F36</f>
        <v>20773016</v>
      </c>
      <c r="F36" s="216">
        <f>[1]BYDEPT!AE36</f>
        <v>285</v>
      </c>
      <c r="G36" s="217">
        <f t="shared" si="10"/>
        <v>20773301</v>
      </c>
      <c r="H36" s="218">
        <f>[1]BYDEPT!BD36</f>
        <v>20555158</v>
      </c>
      <c r="I36" s="219">
        <f t="shared" si="0"/>
        <v>0.98949887646647972</v>
      </c>
      <c r="J36" s="218">
        <f t="shared" si="11"/>
        <v>218143</v>
      </c>
      <c r="L36" s="218"/>
    </row>
    <row r="37" spans="1:12" ht="16.5" customHeight="1" x14ac:dyDescent="0.2">
      <c r="A37" s="215" t="s">
        <v>221</v>
      </c>
      <c r="B37" s="18"/>
      <c r="C37" s="18"/>
      <c r="D37" s="18"/>
      <c r="E37" s="216">
        <f>[1]BYDEPT!F37</f>
        <v>128301467</v>
      </c>
      <c r="F37" s="216">
        <f>[1]BYDEPT!AE37</f>
        <v>-1519649</v>
      </c>
      <c r="G37" s="217">
        <f t="shared" si="10"/>
        <v>126781818</v>
      </c>
      <c r="H37" s="218">
        <f>[1]BYDEPT!BD37</f>
        <v>126778672</v>
      </c>
      <c r="I37" s="219">
        <f t="shared" si="0"/>
        <v>0.99997518571629884</v>
      </c>
      <c r="J37" s="218">
        <f t="shared" si="11"/>
        <v>3146</v>
      </c>
      <c r="L37" s="218"/>
    </row>
    <row r="38" spans="1:12" ht="16.5" customHeight="1" x14ac:dyDescent="0.2">
      <c r="A38" s="215" t="s">
        <v>222</v>
      </c>
      <c r="B38" s="18"/>
      <c r="C38" s="18"/>
      <c r="D38" s="18"/>
      <c r="E38" s="216">
        <f>[1]BYDEPT!F38</f>
        <v>2529472</v>
      </c>
      <c r="F38" s="216">
        <f>[1]BYDEPT!AE38</f>
        <v>749563</v>
      </c>
      <c r="G38" s="217">
        <f t="shared" si="10"/>
        <v>3279035</v>
      </c>
      <c r="H38" s="218">
        <f>[1]BYDEPT!BD38</f>
        <v>3270441</v>
      </c>
      <c r="I38" s="219">
        <f t="shared" si="0"/>
        <v>0.99737910696287169</v>
      </c>
      <c r="J38" s="218">
        <f t="shared" si="11"/>
        <v>8594</v>
      </c>
      <c r="L38" s="218"/>
    </row>
    <row r="39" spans="1:12" ht="16.5" customHeight="1" x14ac:dyDescent="0.2">
      <c r="A39" s="215" t="s">
        <v>223</v>
      </c>
      <c r="B39" s="18"/>
      <c r="C39" s="18"/>
      <c r="D39" s="18"/>
      <c r="E39" s="216">
        <f>[1]BYDEPT!F39</f>
        <v>4676881</v>
      </c>
      <c r="F39" s="216">
        <f>[1]BYDEPT!AE39</f>
        <v>177678</v>
      </c>
      <c r="G39" s="217">
        <f t="shared" si="10"/>
        <v>4854559</v>
      </c>
      <c r="H39" s="218">
        <f>[1]BYDEPT!BD39</f>
        <v>4842222</v>
      </c>
      <c r="I39" s="219">
        <f t="shared" si="0"/>
        <v>0.99745867750294104</v>
      </c>
      <c r="J39" s="218">
        <f t="shared" si="11"/>
        <v>12337</v>
      </c>
      <c r="L39" s="218"/>
    </row>
    <row r="40" spans="1:12" ht="16.5" customHeight="1" x14ac:dyDescent="0.2">
      <c r="A40" s="215" t="s">
        <v>224</v>
      </c>
      <c r="B40" s="18"/>
      <c r="C40" s="18"/>
      <c r="D40" s="18"/>
      <c r="E40" s="216">
        <f>[1]BYDEPT!F40</f>
        <v>53346526</v>
      </c>
      <c r="F40" s="216">
        <f>[1]BYDEPT!AE40</f>
        <v>1734</v>
      </c>
      <c r="G40" s="217">
        <f t="shared" si="10"/>
        <v>53348260</v>
      </c>
      <c r="H40" s="218">
        <f>[1]BYDEPT!BD40</f>
        <v>52098362</v>
      </c>
      <c r="I40" s="219">
        <f t="shared" si="0"/>
        <v>0.97657096969985524</v>
      </c>
      <c r="J40" s="218">
        <f t="shared" si="11"/>
        <v>1249898</v>
      </c>
      <c r="L40" s="218"/>
    </row>
    <row r="41" spans="1:12" ht="16.5" customHeight="1" x14ac:dyDescent="0.2">
      <c r="A41" s="215" t="s">
        <v>225</v>
      </c>
      <c r="B41" s="18"/>
      <c r="C41" s="18"/>
      <c r="D41" s="18"/>
      <c r="E41" s="216">
        <f>[1]BYDEPT!F41</f>
        <v>5286633</v>
      </c>
      <c r="F41" s="216">
        <f>[1]BYDEPT!AE41</f>
        <v>0</v>
      </c>
      <c r="G41" s="217">
        <f t="shared" si="10"/>
        <v>5286633</v>
      </c>
      <c r="H41" s="218">
        <f>[1]BYDEPT!BD41</f>
        <v>5093451</v>
      </c>
      <c r="I41" s="219">
        <f t="shared" si="0"/>
        <v>0.96345840537824357</v>
      </c>
      <c r="J41" s="218">
        <f t="shared" si="11"/>
        <v>193182</v>
      </c>
      <c r="L41" s="218"/>
    </row>
    <row r="42" spans="1:12" ht="16.5" customHeight="1" x14ac:dyDescent="0.2">
      <c r="A42" s="215" t="s">
        <v>226</v>
      </c>
      <c r="B42" s="18"/>
      <c r="C42" s="18"/>
      <c r="D42" s="18"/>
      <c r="E42" s="216">
        <f>[1]BYDEPT!F42</f>
        <v>1322735</v>
      </c>
      <c r="F42" s="216">
        <f>[1]BYDEPT!AE42</f>
        <v>1457697</v>
      </c>
      <c r="G42" s="217">
        <f t="shared" si="10"/>
        <v>2780432</v>
      </c>
      <c r="H42" s="218">
        <f>[1]BYDEPT!BD42</f>
        <v>2625671</v>
      </c>
      <c r="I42" s="219">
        <f t="shared" si="0"/>
        <v>0.94433922498374356</v>
      </c>
      <c r="J42" s="218">
        <f t="shared" si="11"/>
        <v>154761</v>
      </c>
      <c r="L42" s="218"/>
    </row>
    <row r="43" spans="1:12" ht="16.5" customHeight="1" x14ac:dyDescent="0.2">
      <c r="A43" s="215" t="s">
        <v>227</v>
      </c>
      <c r="B43" s="18"/>
      <c r="C43" s="18"/>
      <c r="D43" s="18"/>
      <c r="E43" s="216">
        <f>[1]BYDEPT!F43</f>
        <v>32261846</v>
      </c>
      <c r="F43" s="216">
        <f>[1]BYDEPT!AE43</f>
        <v>1151243</v>
      </c>
      <c r="G43" s="217">
        <f t="shared" si="10"/>
        <v>33413089</v>
      </c>
      <c r="H43" s="218">
        <f>[1]BYDEPT!BD43</f>
        <v>32384962</v>
      </c>
      <c r="I43" s="219">
        <f t="shared" si="0"/>
        <v>0.96922981290356003</v>
      </c>
      <c r="J43" s="218">
        <f t="shared" si="11"/>
        <v>1028127</v>
      </c>
      <c r="L43" s="218"/>
    </row>
    <row r="44" spans="1:12" ht="16.5" customHeight="1" x14ac:dyDescent="0.2">
      <c r="A44" s="215" t="s">
        <v>228</v>
      </c>
      <c r="B44" s="18"/>
      <c r="C44" s="18"/>
      <c r="D44" s="18"/>
      <c r="E44" s="216">
        <f>[1]BYDEPT!F44</f>
        <v>3335</v>
      </c>
      <c r="F44" s="216">
        <f>[1]BYDEPT!AE44</f>
        <v>0</v>
      </c>
      <c r="G44" s="217">
        <f t="shared" si="10"/>
        <v>3335</v>
      </c>
      <c r="H44" s="218">
        <f>[1]BYDEPT!BD44</f>
        <v>3335</v>
      </c>
      <c r="I44" s="219">
        <f t="shared" si="0"/>
        <v>1</v>
      </c>
      <c r="J44" s="218">
        <f t="shared" si="11"/>
        <v>0</v>
      </c>
      <c r="L44" s="218"/>
    </row>
    <row r="45" spans="1:12" ht="16.5" customHeight="1" x14ac:dyDescent="0.2">
      <c r="A45" s="215" t="s">
        <v>229</v>
      </c>
      <c r="B45" s="18"/>
      <c r="C45" s="18"/>
      <c r="D45" s="18"/>
      <c r="E45" s="216">
        <f>[1]BYDEPT!F45</f>
        <v>31851121</v>
      </c>
      <c r="F45" s="216">
        <f>[1]BYDEPT!AE45</f>
        <v>0</v>
      </c>
      <c r="G45" s="217">
        <f t="shared" si="10"/>
        <v>31851121</v>
      </c>
      <c r="H45" s="218">
        <f>[1]BYDEPT!BD45</f>
        <v>31202357</v>
      </c>
      <c r="I45" s="219">
        <f t="shared" si="0"/>
        <v>0.97963136054143907</v>
      </c>
      <c r="J45" s="218">
        <f t="shared" si="11"/>
        <v>648764</v>
      </c>
      <c r="L45" s="218"/>
    </row>
    <row r="46" spans="1:12" ht="16.5" customHeight="1" x14ac:dyDescent="0.2">
      <c r="A46" s="215" t="s">
        <v>230</v>
      </c>
      <c r="B46" s="18"/>
      <c r="C46" s="18"/>
      <c r="D46" s="18"/>
      <c r="E46" s="216">
        <f>[1]BYDEPT!F46</f>
        <v>1340944</v>
      </c>
      <c r="F46" s="216">
        <f>[1]BYDEPT!AE46</f>
        <v>0</v>
      </c>
      <c r="G46" s="217">
        <f t="shared" si="10"/>
        <v>1340944</v>
      </c>
      <c r="H46" s="218">
        <f>[1]BYDEPT!BD46</f>
        <v>1337435</v>
      </c>
      <c r="I46" s="219">
        <f t="shared" si="0"/>
        <v>0.99738318676991733</v>
      </c>
      <c r="J46" s="218">
        <f t="shared" si="11"/>
        <v>3509</v>
      </c>
      <c r="L46" s="218"/>
    </row>
    <row r="47" spans="1:12" ht="16.5" customHeight="1" x14ac:dyDescent="0.2">
      <c r="A47" s="215" t="s">
        <v>231</v>
      </c>
      <c r="B47" s="18"/>
      <c r="C47" s="18"/>
      <c r="D47" s="18"/>
      <c r="E47" s="216">
        <f>[1]BYDEPT!F47</f>
        <v>10113277</v>
      </c>
      <c r="F47" s="216">
        <f>[1]BYDEPT!AE47</f>
        <v>0</v>
      </c>
      <c r="G47" s="217">
        <f t="shared" si="10"/>
        <v>10113277</v>
      </c>
      <c r="H47" s="218">
        <f>[1]BYDEPT!BD47</f>
        <v>9928563</v>
      </c>
      <c r="I47" s="219">
        <f t="shared" si="0"/>
        <v>0.98173549483515576</v>
      </c>
      <c r="J47" s="218">
        <f t="shared" si="11"/>
        <v>184714</v>
      </c>
      <c r="L47" s="218"/>
    </row>
    <row r="48" spans="1:12" ht="16.5" customHeight="1" x14ac:dyDescent="0.2">
      <c r="A48" s="215" t="s">
        <v>232</v>
      </c>
      <c r="B48" s="18"/>
      <c r="C48" s="18"/>
      <c r="D48" s="18"/>
      <c r="E48" s="216">
        <f>[1]BYDEPT!F48</f>
        <v>3117137</v>
      </c>
      <c r="F48" s="216">
        <f>[1]BYDEPT!AE48</f>
        <v>0</v>
      </c>
      <c r="G48" s="217">
        <f t="shared" si="10"/>
        <v>3117137</v>
      </c>
      <c r="H48" s="218">
        <f>[1]BYDEPT!BD48</f>
        <v>3117137</v>
      </c>
      <c r="I48" s="219">
        <f t="shared" si="0"/>
        <v>1</v>
      </c>
      <c r="J48" s="218">
        <f t="shared" si="11"/>
        <v>0</v>
      </c>
      <c r="L48" s="218"/>
    </row>
    <row r="49" spans="1:12" ht="16.5" customHeight="1" x14ac:dyDescent="0.2">
      <c r="A49" s="215" t="s">
        <v>233</v>
      </c>
      <c r="B49" s="18"/>
      <c r="C49" s="18"/>
      <c r="D49" s="18"/>
      <c r="E49" s="216">
        <f>[1]BYDEPT!F49</f>
        <v>2221859</v>
      </c>
      <c r="F49" s="216">
        <f>[1]BYDEPT!AE49</f>
        <v>0</v>
      </c>
      <c r="G49" s="217">
        <f t="shared" si="10"/>
        <v>2221859</v>
      </c>
      <c r="H49" s="218">
        <f>[1]BYDEPT!BD49</f>
        <v>2218333</v>
      </c>
      <c r="I49" s="219">
        <f t="shared" si="0"/>
        <v>0.99841304061148795</v>
      </c>
      <c r="J49" s="218">
        <f t="shared" si="11"/>
        <v>3526</v>
      </c>
      <c r="L49" s="218"/>
    </row>
    <row r="50" spans="1:12" ht="16.5" customHeight="1" x14ac:dyDescent="0.2">
      <c r="A50" s="215" t="s">
        <v>234</v>
      </c>
      <c r="B50" s="18"/>
      <c r="C50" s="18"/>
      <c r="D50" s="18"/>
      <c r="E50" s="216">
        <f>[1]BYDEPT!F50</f>
        <v>724868</v>
      </c>
      <c r="F50" s="216">
        <f>[1]BYDEPT!AE50</f>
        <v>0</v>
      </c>
      <c r="G50" s="217">
        <f t="shared" si="10"/>
        <v>724868</v>
      </c>
      <c r="H50" s="218">
        <f>[1]BYDEPT!BD50</f>
        <v>682008</v>
      </c>
      <c r="I50" s="219">
        <f t="shared" si="0"/>
        <v>0.94087199324566684</v>
      </c>
      <c r="J50" s="218">
        <f t="shared" si="11"/>
        <v>42860</v>
      </c>
      <c r="L50" s="218"/>
    </row>
    <row r="51" spans="1:12" ht="16.5" hidden="1" customHeight="1" x14ac:dyDescent="0.2">
      <c r="A51" s="215"/>
      <c r="B51" s="18"/>
      <c r="C51" s="18"/>
      <c r="D51" s="18"/>
      <c r="E51" s="216"/>
      <c r="F51" s="216"/>
      <c r="G51" s="217"/>
      <c r="H51" s="218"/>
      <c r="I51" s="219"/>
      <c r="J51" s="218"/>
      <c r="L51" s="218"/>
    </row>
    <row r="52" spans="1:12" ht="16.5" customHeight="1" x14ac:dyDescent="0.2">
      <c r="A52" s="215" t="s">
        <v>235</v>
      </c>
      <c r="B52" s="18"/>
      <c r="C52" s="18"/>
      <c r="D52" s="18"/>
      <c r="E52" s="220">
        <f>SUM(E53:E56)+SUM(E59:E72)+SUM(E77:E93)</f>
        <v>43399997</v>
      </c>
      <c r="F52" s="220">
        <f t="shared" ref="F52:H52" si="12">SUM(F53:F56)+SUM(F59:F72)+SUM(F77:F93)</f>
        <v>0</v>
      </c>
      <c r="G52" s="221">
        <f t="shared" si="12"/>
        <v>43399997</v>
      </c>
      <c r="H52" s="222">
        <f t="shared" si="12"/>
        <v>43103733</v>
      </c>
      <c r="I52" s="223">
        <f>H52/G52</f>
        <v>0.99317364008112718</v>
      </c>
      <c r="J52" s="222">
        <f>SUM(J53:J56)+SUM(J59:J72)+SUM(J77:J93)</f>
        <v>296264</v>
      </c>
      <c r="L52" s="222"/>
    </row>
    <row r="53" spans="1:12" ht="16.5" customHeight="1" x14ac:dyDescent="0.2">
      <c r="A53" s="215" t="s">
        <v>51</v>
      </c>
      <c r="B53" s="18"/>
      <c r="C53" s="18"/>
      <c r="D53" s="18"/>
      <c r="E53" s="216">
        <f>[1]BYDEPT!F53</f>
        <v>34410</v>
      </c>
      <c r="F53" s="216">
        <f>[1]BYDEPT!AE53</f>
        <v>0</v>
      </c>
      <c r="G53" s="217">
        <f t="shared" ref="G53:G55" si="13">E53+F53</f>
        <v>34410</v>
      </c>
      <c r="H53" s="218">
        <f>[1]BYDEPT!BD53</f>
        <v>29410</v>
      </c>
      <c r="I53" s="219">
        <f t="shared" ref="I53:I95" si="14">H53/G53</f>
        <v>0.8546934030804999</v>
      </c>
      <c r="J53" s="218">
        <f t="shared" ref="J53:J55" si="15">G53-H53</f>
        <v>5000</v>
      </c>
      <c r="L53" s="218"/>
    </row>
    <row r="54" spans="1:12" ht="16.5" customHeight="1" x14ac:dyDescent="0.2">
      <c r="A54" s="215" t="s">
        <v>52</v>
      </c>
      <c r="B54" s="18"/>
      <c r="C54" s="18"/>
      <c r="D54" s="18"/>
      <c r="E54" s="216">
        <f>[1]BYDEPT!F54</f>
        <v>64946</v>
      </c>
      <c r="F54" s="216">
        <f>[1]BYDEPT!AE54</f>
        <v>0</v>
      </c>
      <c r="G54" s="217">
        <f t="shared" si="13"/>
        <v>64946</v>
      </c>
      <c r="H54" s="218">
        <f>[1]BYDEPT!BD54</f>
        <v>62889</v>
      </c>
      <c r="I54" s="219">
        <f t="shared" si="14"/>
        <v>0.96832753364333446</v>
      </c>
      <c r="J54" s="218">
        <f t="shared" si="15"/>
        <v>2057</v>
      </c>
      <c r="L54" s="218"/>
    </row>
    <row r="55" spans="1:12" ht="16.5" customHeight="1" x14ac:dyDescent="0.2">
      <c r="A55" s="215" t="s">
        <v>53</v>
      </c>
      <c r="B55" s="18"/>
      <c r="C55" s="18"/>
      <c r="D55" s="18"/>
      <c r="E55" s="216">
        <f>[1]BYDEPT!F55</f>
        <v>84352</v>
      </c>
      <c r="F55" s="216">
        <f>[1]BYDEPT!AE55</f>
        <v>0</v>
      </c>
      <c r="G55" s="217">
        <f t="shared" si="13"/>
        <v>84352</v>
      </c>
      <c r="H55" s="218">
        <f>[1]BYDEPT!BD55</f>
        <v>84167</v>
      </c>
      <c r="I55" s="219">
        <f t="shared" si="14"/>
        <v>0.99780680955993928</v>
      </c>
      <c r="J55" s="218">
        <f t="shared" si="15"/>
        <v>185</v>
      </c>
      <c r="L55" s="218"/>
    </row>
    <row r="56" spans="1:12" ht="16.5" customHeight="1" x14ac:dyDescent="0.2">
      <c r="A56" s="215" t="s">
        <v>54</v>
      </c>
      <c r="B56" s="18"/>
      <c r="C56" s="18"/>
      <c r="D56" s="18"/>
      <c r="E56" s="216">
        <f>E57+E58</f>
        <v>18704975</v>
      </c>
      <c r="F56" s="216">
        <f t="shared" ref="F56:J56" si="16">F57+F58</f>
        <v>0</v>
      </c>
      <c r="G56" s="217">
        <f t="shared" si="16"/>
        <v>18704975</v>
      </c>
      <c r="H56" s="218">
        <f t="shared" si="16"/>
        <v>18704753</v>
      </c>
      <c r="I56" s="219">
        <f t="shared" si="14"/>
        <v>0.99998813149977483</v>
      </c>
      <c r="J56" s="218">
        <f t="shared" si="16"/>
        <v>222</v>
      </c>
      <c r="L56" s="218"/>
    </row>
    <row r="57" spans="1:12" ht="16.5" hidden="1" customHeight="1" x14ac:dyDescent="0.2">
      <c r="A57" s="215" t="s">
        <v>55</v>
      </c>
      <c r="B57" s="18"/>
      <c r="C57" s="18"/>
      <c r="D57" s="18"/>
      <c r="E57" s="216">
        <f>[1]BYDEPT!F57</f>
        <v>18415688</v>
      </c>
      <c r="F57" s="216">
        <f>[1]BYDEPT!AE57</f>
        <v>0</v>
      </c>
      <c r="G57" s="217">
        <f t="shared" ref="G57:G71" si="17">E57+F57</f>
        <v>18415688</v>
      </c>
      <c r="H57" s="218">
        <f>[1]BYDEPT!BD57</f>
        <v>18415688</v>
      </c>
      <c r="I57" s="219">
        <f t="shared" si="14"/>
        <v>1</v>
      </c>
      <c r="J57" s="218">
        <f t="shared" ref="J57:J71" si="18">G57-H57</f>
        <v>0</v>
      </c>
      <c r="L57" s="218"/>
    </row>
    <row r="58" spans="1:12" ht="16.5" hidden="1" customHeight="1" x14ac:dyDescent="0.2">
      <c r="A58" s="215" t="s">
        <v>56</v>
      </c>
      <c r="B58" s="18"/>
      <c r="C58" s="18"/>
      <c r="D58" s="18"/>
      <c r="E58" s="216">
        <f>[1]BYDEPT!F58</f>
        <v>289287</v>
      </c>
      <c r="F58" s="216">
        <f>[1]BYDEPT!AE58</f>
        <v>0</v>
      </c>
      <c r="G58" s="217">
        <f t="shared" si="17"/>
        <v>289287</v>
      </c>
      <c r="H58" s="218">
        <f>[1]BYDEPT!BD58</f>
        <v>289065</v>
      </c>
      <c r="I58" s="219">
        <f t="shared" si="14"/>
        <v>0.99923259600327707</v>
      </c>
      <c r="J58" s="218">
        <f t="shared" si="18"/>
        <v>222</v>
      </c>
      <c r="L58" s="218"/>
    </row>
    <row r="59" spans="1:12" ht="16.5" customHeight="1" x14ac:dyDescent="0.2">
      <c r="A59" s="215" t="s">
        <v>57</v>
      </c>
      <c r="B59" s="18"/>
      <c r="C59" s="18"/>
      <c r="D59" s="18"/>
      <c r="E59" s="216">
        <f>[1]BYDEPT!F59</f>
        <v>68601</v>
      </c>
      <c r="F59" s="216">
        <f>[1]BYDEPT!AE59</f>
        <v>0</v>
      </c>
      <c r="G59" s="217">
        <f t="shared" si="17"/>
        <v>68601</v>
      </c>
      <c r="H59" s="218">
        <f>[1]BYDEPT!BD59</f>
        <v>68601</v>
      </c>
      <c r="I59" s="219">
        <f t="shared" si="14"/>
        <v>1</v>
      </c>
      <c r="J59" s="218">
        <f t="shared" si="18"/>
        <v>0</v>
      </c>
      <c r="L59" s="218"/>
    </row>
    <row r="60" spans="1:12" ht="16.5" customHeight="1" x14ac:dyDescent="0.2">
      <c r="A60" s="215" t="s">
        <v>58</v>
      </c>
      <c r="B60" s="18"/>
      <c r="C60" s="18"/>
      <c r="D60" s="18"/>
      <c r="E60" s="216">
        <f>[1]BYDEPT!F60</f>
        <v>404749</v>
      </c>
      <c r="F60" s="216">
        <f>[1]BYDEPT!AE60</f>
        <v>0</v>
      </c>
      <c r="G60" s="217">
        <f t="shared" si="17"/>
        <v>404749</v>
      </c>
      <c r="H60" s="218">
        <f>[1]BYDEPT!BD60</f>
        <v>404749</v>
      </c>
      <c r="I60" s="219">
        <f t="shared" si="14"/>
        <v>1</v>
      </c>
      <c r="J60" s="218">
        <f t="shared" si="18"/>
        <v>0</v>
      </c>
      <c r="L60" s="218"/>
    </row>
    <row r="61" spans="1:12" ht="16.5" customHeight="1" x14ac:dyDescent="0.2">
      <c r="A61" s="215" t="s">
        <v>59</v>
      </c>
      <c r="B61" s="18"/>
      <c r="C61" s="18"/>
      <c r="D61" s="18"/>
      <c r="E61" s="216">
        <f>[1]BYDEPT!F61</f>
        <v>125072</v>
      </c>
      <c r="F61" s="216">
        <f>[1]BYDEPT!AE61</f>
        <v>0</v>
      </c>
      <c r="G61" s="217">
        <f t="shared" si="17"/>
        <v>125072</v>
      </c>
      <c r="H61" s="218">
        <f>[1]BYDEPT!BD61</f>
        <v>125072</v>
      </c>
      <c r="I61" s="219">
        <f t="shared" si="14"/>
        <v>1</v>
      </c>
      <c r="J61" s="218">
        <f t="shared" si="18"/>
        <v>0</v>
      </c>
      <c r="L61" s="218"/>
    </row>
    <row r="62" spans="1:12" ht="16.5" customHeight="1" x14ac:dyDescent="0.2">
      <c r="A62" s="215" t="s">
        <v>60</v>
      </c>
      <c r="B62" s="18"/>
      <c r="C62" s="18"/>
      <c r="D62" s="18"/>
      <c r="E62" s="216">
        <f>[1]BYDEPT!F62</f>
        <v>411841</v>
      </c>
      <c r="F62" s="216">
        <f>[1]BYDEPT!AE62</f>
        <v>0</v>
      </c>
      <c r="G62" s="217">
        <f t="shared" si="17"/>
        <v>411841</v>
      </c>
      <c r="H62" s="218">
        <f>[1]BYDEPT!BD62</f>
        <v>411590</v>
      </c>
      <c r="I62" s="219">
        <f t="shared" si="14"/>
        <v>0.99939054149538298</v>
      </c>
      <c r="J62" s="218">
        <f t="shared" si="18"/>
        <v>251</v>
      </c>
      <c r="L62" s="218"/>
    </row>
    <row r="63" spans="1:12" ht="16.5" customHeight="1" x14ac:dyDescent="0.2">
      <c r="A63" s="215" t="s">
        <v>61</v>
      </c>
      <c r="B63" s="18"/>
      <c r="C63" s="18"/>
      <c r="D63" s="18"/>
      <c r="E63" s="216">
        <f>[1]BYDEPT!F63</f>
        <v>92021</v>
      </c>
      <c r="F63" s="216">
        <f>[1]BYDEPT!AE63</f>
        <v>0</v>
      </c>
      <c r="G63" s="217">
        <f t="shared" si="17"/>
        <v>92021</v>
      </c>
      <c r="H63" s="218">
        <f>[1]BYDEPT!BD63</f>
        <v>92021</v>
      </c>
      <c r="I63" s="219">
        <f t="shared" si="14"/>
        <v>1</v>
      </c>
      <c r="J63" s="218">
        <f t="shared" si="18"/>
        <v>0</v>
      </c>
      <c r="L63" s="218"/>
    </row>
    <row r="64" spans="1:12" ht="16.5" customHeight="1" x14ac:dyDescent="0.2">
      <c r="A64" s="215" t="s">
        <v>62</v>
      </c>
      <c r="B64" s="18"/>
      <c r="C64" s="18"/>
      <c r="D64" s="18"/>
      <c r="E64" s="216">
        <f>[1]BYDEPT!F64</f>
        <v>108134</v>
      </c>
      <c r="F64" s="216">
        <f>[1]BYDEPT!AE64</f>
        <v>0</v>
      </c>
      <c r="G64" s="217">
        <f t="shared" si="17"/>
        <v>108134</v>
      </c>
      <c r="H64" s="218">
        <f>[1]BYDEPT!BD64</f>
        <v>108055</v>
      </c>
      <c r="I64" s="219">
        <f t="shared" si="14"/>
        <v>0.99926942497271909</v>
      </c>
      <c r="J64" s="218">
        <f t="shared" si="18"/>
        <v>79</v>
      </c>
      <c r="L64" s="218"/>
    </row>
    <row r="65" spans="1:12" ht="16.5" customHeight="1" x14ac:dyDescent="0.2">
      <c r="A65" s="215" t="s">
        <v>63</v>
      </c>
      <c r="B65" s="18"/>
      <c r="C65" s="18"/>
      <c r="D65" s="18"/>
      <c r="E65" s="216">
        <f>[1]BYDEPT!F65</f>
        <v>94562</v>
      </c>
      <c r="F65" s="216">
        <f>[1]BYDEPT!AE65</f>
        <v>0</v>
      </c>
      <c r="G65" s="217">
        <f t="shared" si="17"/>
        <v>94562</v>
      </c>
      <c r="H65" s="218">
        <f>[1]BYDEPT!BD65</f>
        <v>93901</v>
      </c>
      <c r="I65" s="219">
        <f t="shared" si="14"/>
        <v>0.9930098771176582</v>
      </c>
      <c r="J65" s="218">
        <f t="shared" si="18"/>
        <v>661</v>
      </c>
      <c r="L65" s="218"/>
    </row>
    <row r="66" spans="1:12" ht="16.5" customHeight="1" x14ac:dyDescent="0.2">
      <c r="A66" s="215" t="s">
        <v>64</v>
      </c>
      <c r="B66" s="18"/>
      <c r="C66" s="18"/>
      <c r="D66" s="18"/>
      <c r="E66" s="216">
        <f>[1]BYDEPT!F66</f>
        <v>126959</v>
      </c>
      <c r="F66" s="216">
        <f>[1]BYDEPT!AE66</f>
        <v>0</v>
      </c>
      <c r="G66" s="217">
        <f t="shared" si="17"/>
        <v>126959</v>
      </c>
      <c r="H66" s="218">
        <f>[1]BYDEPT!BD66</f>
        <v>126959</v>
      </c>
      <c r="I66" s="219">
        <f t="shared" si="14"/>
        <v>1</v>
      </c>
      <c r="J66" s="218">
        <f t="shared" si="18"/>
        <v>0</v>
      </c>
      <c r="L66" s="218"/>
    </row>
    <row r="67" spans="1:12" ht="16.5" customHeight="1" x14ac:dyDescent="0.2">
      <c r="A67" s="215" t="s">
        <v>65</v>
      </c>
      <c r="B67" s="18"/>
      <c r="C67" s="18"/>
      <c r="D67" s="18"/>
      <c r="E67" s="216">
        <f>[1]BYDEPT!F67</f>
        <v>235402</v>
      </c>
      <c r="F67" s="216">
        <f>[1]BYDEPT!AE67</f>
        <v>0</v>
      </c>
      <c r="G67" s="217">
        <f t="shared" si="17"/>
        <v>235402</v>
      </c>
      <c r="H67" s="218">
        <f>[1]BYDEPT!BD67</f>
        <v>233573</v>
      </c>
      <c r="I67" s="219">
        <f t="shared" si="14"/>
        <v>0.99223031240176374</v>
      </c>
      <c r="J67" s="218">
        <f t="shared" si="18"/>
        <v>1829</v>
      </c>
      <c r="L67" s="218"/>
    </row>
    <row r="68" spans="1:12" ht="16.5" customHeight="1" x14ac:dyDescent="0.2">
      <c r="A68" s="215" t="s">
        <v>66</v>
      </c>
      <c r="B68" s="18"/>
      <c r="C68" s="18"/>
      <c r="D68" s="18"/>
      <c r="E68" s="216">
        <f>[1]BYDEPT!F68</f>
        <v>134063</v>
      </c>
      <c r="F68" s="216">
        <f>[1]BYDEPT!AE68</f>
        <v>0</v>
      </c>
      <c r="G68" s="217">
        <f t="shared" si="17"/>
        <v>134063</v>
      </c>
      <c r="H68" s="218">
        <f>[1]BYDEPT!BD68</f>
        <v>134063</v>
      </c>
      <c r="I68" s="219">
        <f t="shared" si="14"/>
        <v>1</v>
      </c>
      <c r="J68" s="218">
        <f t="shared" si="18"/>
        <v>0</v>
      </c>
      <c r="L68" s="218"/>
    </row>
    <row r="69" spans="1:12" ht="16.5" customHeight="1" x14ac:dyDescent="0.2">
      <c r="A69" s="215" t="s">
        <v>67</v>
      </c>
      <c r="B69" s="18"/>
      <c r="C69" s="18"/>
      <c r="D69" s="18"/>
      <c r="E69" s="216">
        <f>[1]BYDEPT!F69</f>
        <v>170411</v>
      </c>
      <c r="F69" s="216">
        <f>[1]BYDEPT!AE69</f>
        <v>0</v>
      </c>
      <c r="G69" s="217">
        <f t="shared" si="17"/>
        <v>170411</v>
      </c>
      <c r="H69" s="218">
        <f>[1]BYDEPT!BD69</f>
        <v>170411</v>
      </c>
      <c r="I69" s="219">
        <f t="shared" si="14"/>
        <v>1</v>
      </c>
      <c r="J69" s="218">
        <f t="shared" si="18"/>
        <v>0</v>
      </c>
      <c r="L69" s="218"/>
    </row>
    <row r="70" spans="1:12" ht="16.5" customHeight="1" x14ac:dyDescent="0.2">
      <c r="A70" s="215" t="s">
        <v>68</v>
      </c>
      <c r="B70" s="18"/>
      <c r="C70" s="18"/>
      <c r="D70" s="18"/>
      <c r="E70" s="216">
        <f>[1]BYDEPT!F70</f>
        <v>27684</v>
      </c>
      <c r="F70" s="216">
        <f>[1]BYDEPT!AE70</f>
        <v>0</v>
      </c>
      <c r="G70" s="217">
        <f t="shared" si="17"/>
        <v>27684</v>
      </c>
      <c r="H70" s="218">
        <f>[1]BYDEPT!BD70</f>
        <v>27684</v>
      </c>
      <c r="I70" s="219">
        <f t="shared" si="14"/>
        <v>1</v>
      </c>
      <c r="J70" s="218">
        <f t="shared" si="18"/>
        <v>0</v>
      </c>
      <c r="L70" s="218"/>
    </row>
    <row r="71" spans="1:12" ht="16.5" customHeight="1" x14ac:dyDescent="0.2">
      <c r="A71" s="215" t="s">
        <v>69</v>
      </c>
      <c r="B71" s="18"/>
      <c r="C71" s="18"/>
      <c r="D71" s="18"/>
      <c r="E71" s="216">
        <f>[1]BYDEPT!F71</f>
        <v>188225</v>
      </c>
      <c r="F71" s="216">
        <f>[1]BYDEPT!AE71</f>
        <v>0</v>
      </c>
      <c r="G71" s="217">
        <f t="shared" si="17"/>
        <v>188225</v>
      </c>
      <c r="H71" s="218">
        <f>[1]BYDEPT!BD71</f>
        <v>188225</v>
      </c>
      <c r="I71" s="219">
        <f t="shared" si="14"/>
        <v>1</v>
      </c>
      <c r="J71" s="218">
        <f t="shared" si="18"/>
        <v>0</v>
      </c>
      <c r="L71" s="218"/>
    </row>
    <row r="72" spans="1:12" ht="16.5" customHeight="1" x14ac:dyDescent="0.2">
      <c r="A72" s="215" t="s">
        <v>70</v>
      </c>
      <c r="B72" s="18"/>
      <c r="C72" s="18"/>
      <c r="D72" s="18"/>
      <c r="E72" s="220">
        <f>SUM(E73:E76)</f>
        <v>1191313</v>
      </c>
      <c r="F72" s="220">
        <f>SUM(F73:F76)</f>
        <v>0</v>
      </c>
      <c r="G72" s="221">
        <f>SUM(G73:G76)</f>
        <v>1191313</v>
      </c>
      <c r="H72" s="222">
        <f>SUM(H73:H76)</f>
        <v>1189998</v>
      </c>
      <c r="I72" s="223">
        <f t="shared" si="14"/>
        <v>0.99889617590003632</v>
      </c>
      <c r="J72" s="222">
        <f>SUM(J73:J76)</f>
        <v>1315</v>
      </c>
      <c r="L72" s="222"/>
    </row>
    <row r="73" spans="1:12" ht="16.5" customHeight="1" x14ac:dyDescent="0.2">
      <c r="A73" s="215" t="s">
        <v>71</v>
      </c>
      <c r="B73" s="18"/>
      <c r="C73" s="18"/>
      <c r="D73" s="18"/>
      <c r="E73" s="216">
        <f>[1]BYDEPT!F73</f>
        <v>187626</v>
      </c>
      <c r="F73" s="216">
        <f>[1]BYDEPT!AE73</f>
        <v>0</v>
      </c>
      <c r="G73" s="217">
        <f t="shared" ref="G73:G92" si="19">E73+F73</f>
        <v>187626</v>
      </c>
      <c r="H73" s="218">
        <f>[1]BYDEPT!BD73</f>
        <v>187626</v>
      </c>
      <c r="I73" s="219">
        <f t="shared" si="14"/>
        <v>1</v>
      </c>
      <c r="J73" s="218">
        <f t="shared" ref="J73:J92" si="20">G73-H73</f>
        <v>0</v>
      </c>
      <c r="L73" s="218"/>
    </row>
    <row r="74" spans="1:12" ht="16.5" customHeight="1" x14ac:dyDescent="0.2">
      <c r="A74" s="215" t="s">
        <v>72</v>
      </c>
      <c r="B74" s="18"/>
      <c r="C74" s="18"/>
      <c r="D74" s="18"/>
      <c r="E74" s="216">
        <f>[1]BYDEPT!F74</f>
        <v>685698</v>
      </c>
      <c r="F74" s="216">
        <f>[1]BYDEPT!AE74</f>
        <v>0</v>
      </c>
      <c r="G74" s="217">
        <f t="shared" si="19"/>
        <v>685698</v>
      </c>
      <c r="H74" s="218">
        <f>[1]BYDEPT!BD74</f>
        <v>684788</v>
      </c>
      <c r="I74" s="219">
        <f t="shared" si="14"/>
        <v>0.99867288514768893</v>
      </c>
      <c r="J74" s="218">
        <f t="shared" si="20"/>
        <v>910</v>
      </c>
      <c r="L74" s="218"/>
    </row>
    <row r="75" spans="1:12" ht="16.5" customHeight="1" x14ac:dyDescent="0.2">
      <c r="A75" s="215" t="s">
        <v>73</v>
      </c>
      <c r="B75" s="18"/>
      <c r="C75" s="18"/>
      <c r="D75" s="18"/>
      <c r="E75" s="216">
        <f>[1]BYDEPT!F75</f>
        <v>191466</v>
      </c>
      <c r="F75" s="216">
        <f>[1]BYDEPT!AE75</f>
        <v>0</v>
      </c>
      <c r="G75" s="217">
        <f t="shared" si="19"/>
        <v>191466</v>
      </c>
      <c r="H75" s="218">
        <f>[1]BYDEPT!BD75</f>
        <v>191466</v>
      </c>
      <c r="I75" s="219">
        <f t="shared" si="14"/>
        <v>1</v>
      </c>
      <c r="J75" s="218">
        <f t="shared" si="20"/>
        <v>0</v>
      </c>
      <c r="L75" s="218"/>
    </row>
    <row r="76" spans="1:12" ht="16.5" customHeight="1" x14ac:dyDescent="0.2">
      <c r="A76" s="215" t="s">
        <v>74</v>
      </c>
      <c r="B76" s="18"/>
      <c r="C76" s="18"/>
      <c r="D76" s="18"/>
      <c r="E76" s="216">
        <f>[1]BYDEPT!F76</f>
        <v>126523</v>
      </c>
      <c r="F76" s="216">
        <f>[1]BYDEPT!AE76</f>
        <v>0</v>
      </c>
      <c r="G76" s="217">
        <f t="shared" si="19"/>
        <v>126523</v>
      </c>
      <c r="H76" s="218">
        <f>[1]BYDEPT!BD76</f>
        <v>126118</v>
      </c>
      <c r="I76" s="219">
        <f t="shared" si="14"/>
        <v>0.99679900097215524</v>
      </c>
      <c r="J76" s="218">
        <f t="shared" si="20"/>
        <v>405</v>
      </c>
      <c r="L76" s="218"/>
    </row>
    <row r="77" spans="1:12" ht="16.5" customHeight="1" x14ac:dyDescent="0.2">
      <c r="A77" s="215" t="s">
        <v>75</v>
      </c>
      <c r="B77" s="18"/>
      <c r="C77" s="18"/>
      <c r="D77" s="18"/>
      <c r="E77" s="216">
        <f>[1]BYDEPT!F77</f>
        <v>1125331</v>
      </c>
      <c r="F77" s="216">
        <f>[1]BYDEPT!AE77</f>
        <v>0</v>
      </c>
      <c r="G77" s="217">
        <f t="shared" si="19"/>
        <v>1125331</v>
      </c>
      <c r="H77" s="218">
        <f>[1]BYDEPT!BD77</f>
        <v>1123272</v>
      </c>
      <c r="I77" s="219">
        <f t="shared" si="14"/>
        <v>0.99817031611143747</v>
      </c>
      <c r="J77" s="218">
        <f t="shared" si="20"/>
        <v>2059</v>
      </c>
      <c r="L77" s="218"/>
    </row>
    <row r="78" spans="1:12" ht="16.5" customHeight="1" x14ac:dyDescent="0.2">
      <c r="A78" s="215" t="s">
        <v>76</v>
      </c>
      <c r="B78" s="18"/>
      <c r="C78" s="18"/>
      <c r="D78" s="18"/>
      <c r="E78" s="216">
        <f>[1]BYDEPT!F78</f>
        <v>551832</v>
      </c>
      <c r="F78" s="216">
        <f>[1]BYDEPT!AE78</f>
        <v>0</v>
      </c>
      <c r="G78" s="217">
        <f t="shared" si="19"/>
        <v>551832</v>
      </c>
      <c r="H78" s="218">
        <f>[1]BYDEPT!BD78</f>
        <v>551832</v>
      </c>
      <c r="I78" s="219">
        <f t="shared" si="14"/>
        <v>1</v>
      </c>
      <c r="J78" s="218">
        <f t="shared" si="20"/>
        <v>0</v>
      </c>
      <c r="L78" s="218"/>
    </row>
    <row r="79" spans="1:12" ht="15.75" customHeight="1" x14ac:dyDescent="0.2">
      <c r="A79" s="215" t="s">
        <v>77</v>
      </c>
      <c r="B79" s="18"/>
      <c r="C79" s="18"/>
      <c r="D79" s="18"/>
      <c r="E79" s="216">
        <f>[1]BYDEPT!F79</f>
        <v>793674</v>
      </c>
      <c r="F79" s="216">
        <f>[1]BYDEPT!AE79</f>
        <v>0</v>
      </c>
      <c r="G79" s="217">
        <f t="shared" si="19"/>
        <v>793674</v>
      </c>
      <c r="H79" s="218">
        <f>[1]BYDEPT!BD79</f>
        <v>791923</v>
      </c>
      <c r="I79" s="219">
        <f t="shared" si="14"/>
        <v>0.99779380450915611</v>
      </c>
      <c r="J79" s="218">
        <f t="shared" si="20"/>
        <v>1751</v>
      </c>
      <c r="L79" s="218"/>
    </row>
    <row r="80" spans="1:12" ht="16.5" customHeight="1" x14ac:dyDescent="0.2">
      <c r="A80" s="215" t="s">
        <v>78</v>
      </c>
      <c r="B80" s="18"/>
      <c r="C80" s="18"/>
      <c r="D80" s="18"/>
      <c r="E80" s="216">
        <f>[1]BYDEPT!F80</f>
        <v>152231</v>
      </c>
      <c r="F80" s="216">
        <f>[1]BYDEPT!AE80</f>
        <v>0</v>
      </c>
      <c r="G80" s="217">
        <f t="shared" si="19"/>
        <v>152231</v>
      </c>
      <c r="H80" s="218">
        <f>[1]BYDEPT!BD80</f>
        <v>149456</v>
      </c>
      <c r="I80" s="219">
        <f t="shared" si="14"/>
        <v>0.98177112414685574</v>
      </c>
      <c r="J80" s="218">
        <f t="shared" si="20"/>
        <v>2775</v>
      </c>
      <c r="L80" s="218"/>
    </row>
    <row r="81" spans="1:12" ht="16.5" customHeight="1" x14ac:dyDescent="0.2">
      <c r="A81" s="215" t="s">
        <v>79</v>
      </c>
      <c r="B81" s="18"/>
      <c r="C81" s="18"/>
      <c r="D81" s="18"/>
      <c r="E81" s="216">
        <f>[1]BYDEPT!F81</f>
        <v>142501</v>
      </c>
      <c r="F81" s="216">
        <f>[1]BYDEPT!AE81</f>
        <v>0</v>
      </c>
      <c r="G81" s="217">
        <f t="shared" si="19"/>
        <v>142501</v>
      </c>
      <c r="H81" s="218">
        <f>[1]BYDEPT!BD81</f>
        <v>142501</v>
      </c>
      <c r="I81" s="219">
        <f t="shared" si="14"/>
        <v>1</v>
      </c>
      <c r="J81" s="218">
        <f t="shared" si="20"/>
        <v>0</v>
      </c>
      <c r="L81" s="218"/>
    </row>
    <row r="82" spans="1:12" ht="16.5" customHeight="1" x14ac:dyDescent="0.2">
      <c r="A82" s="215" t="s">
        <v>80</v>
      </c>
      <c r="B82" s="18"/>
      <c r="C82" s="18"/>
      <c r="D82" s="18"/>
      <c r="E82" s="216">
        <f>[1]BYDEPT!F82</f>
        <v>8062519</v>
      </c>
      <c r="F82" s="216">
        <f>[1]BYDEPT!AE82</f>
        <v>0</v>
      </c>
      <c r="G82" s="217">
        <f t="shared" si="19"/>
        <v>8062519</v>
      </c>
      <c r="H82" s="218">
        <f>[1]BYDEPT!BD82</f>
        <v>8062519</v>
      </c>
      <c r="I82" s="219">
        <f t="shared" si="14"/>
        <v>1</v>
      </c>
      <c r="J82" s="218">
        <f t="shared" si="20"/>
        <v>0</v>
      </c>
      <c r="L82" s="218"/>
    </row>
    <row r="83" spans="1:12" ht="16.5" customHeight="1" x14ac:dyDescent="0.2">
      <c r="A83" s="215" t="s">
        <v>139</v>
      </c>
      <c r="B83" s="18"/>
      <c r="C83" s="18"/>
      <c r="D83" s="18"/>
      <c r="E83" s="216">
        <f>[1]BYDEPT!F83</f>
        <v>46388</v>
      </c>
      <c r="F83" s="216">
        <f>[1]BYDEPT!AE83</f>
        <v>0</v>
      </c>
      <c r="G83" s="217">
        <f t="shared" si="19"/>
        <v>46388</v>
      </c>
      <c r="H83" s="218">
        <f>[1]BYDEPT!BD83</f>
        <v>46388</v>
      </c>
      <c r="I83" s="219">
        <f t="shared" si="14"/>
        <v>1</v>
      </c>
      <c r="J83" s="218">
        <f t="shared" si="20"/>
        <v>0</v>
      </c>
      <c r="L83" s="218"/>
    </row>
    <row r="84" spans="1:12" ht="16.5" customHeight="1" x14ac:dyDescent="0.2">
      <c r="A84" s="28" t="s">
        <v>236</v>
      </c>
      <c r="B84" s="18"/>
      <c r="C84" s="18"/>
      <c r="D84" s="18"/>
      <c r="E84" s="216">
        <f>[1]BYDEPT!F84</f>
        <v>207651</v>
      </c>
      <c r="F84" s="216">
        <f>[1]BYDEPT!AE84</f>
        <v>0</v>
      </c>
      <c r="G84" s="217">
        <f t="shared" si="19"/>
        <v>207651</v>
      </c>
      <c r="H84" s="218">
        <f>[1]BYDEPT!BD84</f>
        <v>207651</v>
      </c>
      <c r="I84" s="219">
        <f t="shared" si="14"/>
        <v>1</v>
      </c>
      <c r="J84" s="218">
        <f t="shared" si="20"/>
        <v>0</v>
      </c>
      <c r="L84" s="218"/>
    </row>
    <row r="85" spans="1:12" ht="16.5" customHeight="1" x14ac:dyDescent="0.2">
      <c r="A85" s="28" t="s">
        <v>237</v>
      </c>
      <c r="B85" s="18"/>
      <c r="C85" s="18"/>
      <c r="D85" s="18"/>
      <c r="E85" s="216">
        <f>[1]BYDEPT!F85</f>
        <v>81989</v>
      </c>
      <c r="F85" s="216">
        <f>[1]BYDEPT!AE85</f>
        <v>0</v>
      </c>
      <c r="G85" s="217">
        <f t="shared" si="19"/>
        <v>81989</v>
      </c>
      <c r="H85" s="218">
        <f>[1]BYDEPT!BD85</f>
        <v>81899</v>
      </c>
      <c r="I85" s="219">
        <f t="shared" si="14"/>
        <v>0.99890229177084733</v>
      </c>
      <c r="J85" s="218">
        <f t="shared" si="20"/>
        <v>90</v>
      </c>
      <c r="L85" s="218"/>
    </row>
    <row r="86" spans="1:12" ht="16.5" customHeight="1" x14ac:dyDescent="0.2">
      <c r="A86" s="28" t="s">
        <v>238</v>
      </c>
      <c r="B86" s="18"/>
      <c r="C86" s="18"/>
      <c r="D86" s="18"/>
      <c r="E86" s="216">
        <f>[1]BYDEPT!F86</f>
        <v>403817</v>
      </c>
      <c r="F86" s="216">
        <f>[1]BYDEPT!AE86</f>
        <v>0</v>
      </c>
      <c r="G86" s="217">
        <f t="shared" si="19"/>
        <v>403817</v>
      </c>
      <c r="H86" s="218">
        <f>[1]BYDEPT!BD86</f>
        <v>358671</v>
      </c>
      <c r="I86" s="219">
        <f t="shared" si="14"/>
        <v>0.88820183399906394</v>
      </c>
      <c r="J86" s="218">
        <f t="shared" si="20"/>
        <v>45146</v>
      </c>
      <c r="L86" s="218"/>
    </row>
    <row r="87" spans="1:12" ht="16.5" customHeight="1" x14ac:dyDescent="0.2">
      <c r="A87" s="28" t="s">
        <v>239</v>
      </c>
      <c r="B87" s="18"/>
      <c r="C87" s="18"/>
      <c r="D87" s="18"/>
      <c r="E87" s="216">
        <f>[1]BYDEPT!F87</f>
        <v>1839762</v>
      </c>
      <c r="F87" s="216">
        <f>[1]BYDEPT!AE87</f>
        <v>0</v>
      </c>
      <c r="G87" s="217">
        <f t="shared" si="19"/>
        <v>1839762</v>
      </c>
      <c r="H87" s="218">
        <f>[1]BYDEPT!BD87</f>
        <v>1810833</v>
      </c>
      <c r="I87" s="219">
        <f t="shared" si="14"/>
        <v>0.98427568348514649</v>
      </c>
      <c r="J87" s="218">
        <f t="shared" si="20"/>
        <v>28929</v>
      </c>
      <c r="L87" s="218"/>
    </row>
    <row r="88" spans="1:12" ht="16.5" customHeight="1" x14ac:dyDescent="0.2">
      <c r="A88" s="28" t="s">
        <v>240</v>
      </c>
      <c r="B88" s="18"/>
      <c r="C88" s="18"/>
      <c r="D88" s="18"/>
      <c r="E88" s="216">
        <f>[1]BYDEPT!F88</f>
        <v>154804</v>
      </c>
      <c r="F88" s="216">
        <f>[1]BYDEPT!AE88</f>
        <v>0</v>
      </c>
      <c r="G88" s="217">
        <f t="shared" si="19"/>
        <v>154804</v>
      </c>
      <c r="H88" s="218">
        <f>[1]BYDEPT!BD88</f>
        <v>154804</v>
      </c>
      <c r="I88" s="219">
        <f t="shared" si="14"/>
        <v>1</v>
      </c>
      <c r="J88" s="218">
        <f t="shared" si="20"/>
        <v>0</v>
      </c>
      <c r="L88" s="218"/>
    </row>
    <row r="89" spans="1:12" ht="16.5" customHeight="1" x14ac:dyDescent="0.2">
      <c r="A89" s="28" t="s">
        <v>241</v>
      </c>
      <c r="B89" s="18"/>
      <c r="C89" s="18"/>
      <c r="D89" s="18"/>
      <c r="E89" s="216">
        <f>[1]BYDEPT!F89</f>
        <v>223547</v>
      </c>
      <c r="F89" s="216">
        <f>[1]BYDEPT!AE89</f>
        <v>0</v>
      </c>
      <c r="G89" s="217">
        <f t="shared" si="19"/>
        <v>223547</v>
      </c>
      <c r="H89" s="218">
        <f>[1]BYDEPT!BD89</f>
        <v>203517</v>
      </c>
      <c r="I89" s="219">
        <f t="shared" si="14"/>
        <v>0.91039915543487504</v>
      </c>
      <c r="J89" s="218">
        <f t="shared" si="20"/>
        <v>20030</v>
      </c>
      <c r="L89" s="218"/>
    </row>
    <row r="90" spans="1:12" ht="16.5" customHeight="1" x14ac:dyDescent="0.2">
      <c r="A90" s="28" t="s">
        <v>242</v>
      </c>
      <c r="B90" s="18"/>
      <c r="C90" s="18"/>
      <c r="D90" s="18"/>
      <c r="E90" s="216">
        <f>[1]BYDEPT!F90</f>
        <v>157399</v>
      </c>
      <c r="F90" s="216">
        <f>[1]BYDEPT!AE90</f>
        <v>0</v>
      </c>
      <c r="G90" s="217">
        <f t="shared" si="19"/>
        <v>157399</v>
      </c>
      <c r="H90" s="218">
        <f>[1]BYDEPT!BD90</f>
        <v>157244</v>
      </c>
      <c r="I90" s="219">
        <f t="shared" si="14"/>
        <v>0.9990152415199588</v>
      </c>
      <c r="J90" s="218">
        <f t="shared" si="20"/>
        <v>155</v>
      </c>
      <c r="L90" s="218"/>
    </row>
    <row r="91" spans="1:12" ht="16.5" customHeight="1" x14ac:dyDescent="0.2">
      <c r="A91" s="28" t="s">
        <v>243</v>
      </c>
      <c r="B91" s="18"/>
      <c r="C91" s="18"/>
      <c r="D91" s="18"/>
      <c r="E91" s="216">
        <f>[1]BYDEPT!F91</f>
        <v>50111</v>
      </c>
      <c r="F91" s="216">
        <f>[1]BYDEPT!AE91</f>
        <v>0</v>
      </c>
      <c r="G91" s="217">
        <f t="shared" si="19"/>
        <v>50111</v>
      </c>
      <c r="H91" s="218">
        <f>[1]BYDEPT!BD91</f>
        <v>50111</v>
      </c>
      <c r="I91" s="219">
        <f t="shared" si="14"/>
        <v>1</v>
      </c>
      <c r="J91" s="218">
        <f t="shared" si="20"/>
        <v>0</v>
      </c>
      <c r="L91" s="218"/>
    </row>
    <row r="92" spans="1:12" ht="16.5" customHeight="1" x14ac:dyDescent="0.2">
      <c r="A92" s="28" t="s">
        <v>244</v>
      </c>
      <c r="B92" s="18"/>
      <c r="C92" s="18"/>
      <c r="D92" s="18"/>
      <c r="E92" s="216">
        <f>[1]BYDEPT!F92</f>
        <v>453962</v>
      </c>
      <c r="F92" s="216">
        <f>[1]BYDEPT!AE92</f>
        <v>0</v>
      </c>
      <c r="G92" s="217">
        <f t="shared" si="19"/>
        <v>453962</v>
      </c>
      <c r="H92" s="218">
        <f>[1]BYDEPT!BD92</f>
        <v>393807</v>
      </c>
      <c r="I92" s="219">
        <f t="shared" si="14"/>
        <v>0.86748890876328855</v>
      </c>
      <c r="J92" s="218">
        <f t="shared" si="20"/>
        <v>60155</v>
      </c>
      <c r="L92" s="218"/>
    </row>
    <row r="93" spans="1:12" ht="16.5" customHeight="1" x14ac:dyDescent="0.2">
      <c r="A93" s="28" t="s">
        <v>245</v>
      </c>
      <c r="B93" s="18"/>
      <c r="C93" s="18"/>
      <c r="D93" s="18"/>
      <c r="E93" s="216">
        <f>SUM(E94:E95)</f>
        <v>6684759</v>
      </c>
      <c r="F93" s="216">
        <f t="shared" ref="F93:H93" si="21">SUM(F94:F95)</f>
        <v>0</v>
      </c>
      <c r="G93" s="217">
        <f t="shared" si="21"/>
        <v>6684759</v>
      </c>
      <c r="H93" s="218">
        <f t="shared" si="21"/>
        <v>6561184</v>
      </c>
      <c r="I93" s="219">
        <f t="shared" si="14"/>
        <v>0.98151391845240799</v>
      </c>
      <c r="J93" s="218">
        <f>SUM(J94:J95)</f>
        <v>123575</v>
      </c>
      <c r="L93" s="218"/>
    </row>
    <row r="94" spans="1:12" ht="16.5" hidden="1" customHeight="1" x14ac:dyDescent="0.2">
      <c r="A94" s="28" t="s">
        <v>92</v>
      </c>
      <c r="B94" s="18"/>
      <c r="C94" s="18"/>
      <c r="D94" s="18"/>
      <c r="E94" s="216">
        <f>[1]BYDEPT!F94</f>
        <v>2924539</v>
      </c>
      <c r="F94" s="216">
        <f>[1]BYDEPT!AE94</f>
        <v>0</v>
      </c>
      <c r="G94" s="217">
        <f t="shared" ref="G94:G95" si="22">E94+F94</f>
        <v>2924539</v>
      </c>
      <c r="H94" s="218">
        <f>[1]BYDEPT!BD94</f>
        <v>2924326</v>
      </c>
      <c r="I94" s="219">
        <f t="shared" si="14"/>
        <v>0.99992716800835957</v>
      </c>
      <c r="J94" s="218">
        <f t="shared" ref="J94:J95" si="23">G94-H94</f>
        <v>213</v>
      </c>
      <c r="L94" s="218"/>
    </row>
    <row r="95" spans="1:12" ht="16.5" hidden="1" customHeight="1" x14ac:dyDescent="0.2">
      <c r="A95" s="28" t="s">
        <v>93</v>
      </c>
      <c r="B95" s="18"/>
      <c r="C95" s="18"/>
      <c r="D95" s="18"/>
      <c r="E95" s="216">
        <f>[1]BYDEPT!F95</f>
        <v>3760220</v>
      </c>
      <c r="F95" s="216">
        <f>[1]BYDEPT!AE95</f>
        <v>0</v>
      </c>
      <c r="G95" s="217">
        <f t="shared" si="22"/>
        <v>3760220</v>
      </c>
      <c r="H95" s="218">
        <f>[1]BYDEPT!BD95</f>
        <v>3636858</v>
      </c>
      <c r="I95" s="219">
        <f t="shared" si="14"/>
        <v>0.96719287701251522</v>
      </c>
      <c r="J95" s="218">
        <f t="shared" si="23"/>
        <v>123362</v>
      </c>
      <c r="L95" s="218"/>
    </row>
    <row r="96" spans="1:12" ht="5.25" customHeight="1" x14ac:dyDescent="0.2">
      <c r="A96" s="215"/>
      <c r="B96" s="18"/>
      <c r="C96" s="18"/>
      <c r="D96" s="18"/>
      <c r="E96" s="216"/>
      <c r="F96" s="216"/>
      <c r="G96" s="217"/>
      <c r="H96" s="218"/>
      <c r="I96" s="219"/>
      <c r="J96" s="218"/>
      <c r="L96" s="218"/>
    </row>
    <row r="97" spans="1:12" ht="16.5" customHeight="1" x14ac:dyDescent="0.2">
      <c r="A97" s="225" t="s">
        <v>246</v>
      </c>
      <c r="B97" s="96"/>
      <c r="C97" s="96"/>
      <c r="D97" s="96"/>
      <c r="E97" s="226">
        <f>E98+E99+SUM(E106:E109)</f>
        <v>463189499</v>
      </c>
      <c r="F97" s="227">
        <f>F98+F99+SUM(F106:F109)</f>
        <v>-547045</v>
      </c>
      <c r="G97" s="228">
        <f>G98+G99+SUM(G106:G109)</f>
        <v>462642454</v>
      </c>
      <c r="H97" s="229">
        <f>H98+H99+SUM(H106:H109)</f>
        <v>263381029</v>
      </c>
      <c r="I97" s="230">
        <f t="shared" ref="I97:I104" si="24">H97/G97</f>
        <v>0.56929714669030351</v>
      </c>
      <c r="J97" s="229">
        <f>J98+J99+SUM(J106:J109)</f>
        <v>199261425</v>
      </c>
      <c r="L97" s="229"/>
    </row>
    <row r="98" spans="1:12" ht="16.5" customHeight="1" x14ac:dyDescent="0.2">
      <c r="A98" s="231" t="s">
        <v>102</v>
      </c>
      <c r="B98" s="232"/>
      <c r="C98" s="232"/>
      <c r="D98" s="232"/>
      <c r="E98" s="216">
        <f>[1]BYDEPT!F98</f>
        <v>137758229</v>
      </c>
      <c r="F98" s="216">
        <f>[1]BYDEPT!AE98</f>
        <v>-547045</v>
      </c>
      <c r="G98" s="217">
        <f t="shared" ref="G98" si="25">E98+F98</f>
        <v>137211184</v>
      </c>
      <c r="H98" s="218">
        <f>[1]BYDEPT!BD98</f>
        <v>94836866</v>
      </c>
      <c r="I98" s="219">
        <f t="shared" si="24"/>
        <v>0.69117445994781301</v>
      </c>
      <c r="J98" s="218">
        <f t="shared" ref="J98" si="26">G98-H98</f>
        <v>42374318</v>
      </c>
      <c r="L98" s="218"/>
    </row>
    <row r="99" spans="1:12" ht="16.5" customHeight="1" x14ac:dyDescent="0.2">
      <c r="A99" s="231" t="s">
        <v>248</v>
      </c>
      <c r="B99" s="232"/>
      <c r="C99" s="232"/>
      <c r="D99" s="232"/>
      <c r="E99" s="220">
        <f>SUM(E100:E104)</f>
        <v>73156601</v>
      </c>
      <c r="F99" s="220">
        <f>SUM(F100:F104)</f>
        <v>0</v>
      </c>
      <c r="G99" s="221">
        <f>SUM(G100:G104)</f>
        <v>73156601</v>
      </c>
      <c r="H99" s="222">
        <f>SUM(H100:H104)</f>
        <v>41770086</v>
      </c>
      <c r="I99" s="223">
        <f t="shared" si="24"/>
        <v>0.57096810717053403</v>
      </c>
      <c r="J99" s="222">
        <f>SUM(J100:J104)</f>
        <v>31386515</v>
      </c>
      <c r="L99" s="222"/>
    </row>
    <row r="100" spans="1:12" ht="16.5" customHeight="1" x14ac:dyDescent="0.2">
      <c r="A100" s="233" t="s">
        <v>250</v>
      </c>
      <c r="B100" s="234"/>
      <c r="C100" s="234"/>
      <c r="D100" s="234"/>
      <c r="E100" s="216">
        <f>[1]BYDEPT!F100</f>
        <v>2178020</v>
      </c>
      <c r="F100" s="216">
        <f>[1]BYDEPT!AE100</f>
        <v>0</v>
      </c>
      <c r="G100" s="217">
        <f t="shared" ref="G100:G104" si="27">E100+F100</f>
        <v>2178020</v>
      </c>
      <c r="H100" s="218">
        <f>[1]BYDEPT!BD100</f>
        <v>2178020</v>
      </c>
      <c r="I100" s="219">
        <f t="shared" si="24"/>
        <v>1</v>
      </c>
      <c r="J100" s="218">
        <f t="shared" ref="J100:J104" si="28">G100-H100</f>
        <v>0</v>
      </c>
      <c r="L100" s="218"/>
    </row>
    <row r="101" spans="1:12" ht="16.5" customHeight="1" x14ac:dyDescent="0.2">
      <c r="A101" s="233" t="s">
        <v>252</v>
      </c>
      <c r="B101" s="234"/>
      <c r="C101" s="234"/>
      <c r="D101" s="234"/>
      <c r="E101" s="216">
        <f>[1]BYDEPT!F101</f>
        <v>30969240</v>
      </c>
      <c r="F101" s="216">
        <f>[1]BYDEPT!AE101</f>
        <v>0</v>
      </c>
      <c r="G101" s="217">
        <f t="shared" si="27"/>
        <v>30969240</v>
      </c>
      <c r="H101" s="218">
        <f>[1]BYDEPT!BD101</f>
        <v>1686699</v>
      </c>
      <c r="I101" s="219">
        <f t="shared" si="24"/>
        <v>5.4463687194131985E-2</v>
      </c>
      <c r="J101" s="218">
        <f t="shared" si="28"/>
        <v>29282541</v>
      </c>
      <c r="L101" s="218"/>
    </row>
    <row r="102" spans="1:12" ht="16.5" customHeight="1" x14ac:dyDescent="0.2">
      <c r="A102" s="233" t="s">
        <v>254</v>
      </c>
      <c r="B102" s="234"/>
      <c r="C102" s="234"/>
      <c r="D102" s="234"/>
      <c r="E102" s="216">
        <f>[1]BYDEPT!F102</f>
        <v>50000</v>
      </c>
      <c r="F102" s="216">
        <f>[1]BYDEPT!AE102</f>
        <v>0</v>
      </c>
      <c r="G102" s="217">
        <f t="shared" si="27"/>
        <v>50000</v>
      </c>
      <c r="H102" s="218">
        <f>[1]BYDEPT!BD102</f>
        <v>28756</v>
      </c>
      <c r="I102" s="219">
        <f t="shared" si="24"/>
        <v>0.57511999999999996</v>
      </c>
      <c r="J102" s="218">
        <f t="shared" si="28"/>
        <v>21244</v>
      </c>
      <c r="L102" s="218"/>
    </row>
    <row r="103" spans="1:12" ht="15.75" customHeight="1" x14ac:dyDescent="0.2">
      <c r="A103" s="233" t="s">
        <v>256</v>
      </c>
      <c r="B103" s="234"/>
      <c r="C103" s="234"/>
      <c r="D103" s="234"/>
      <c r="E103" s="216">
        <f>[1]BYDEPT!F103</f>
        <v>39759341</v>
      </c>
      <c r="F103" s="216">
        <f>[1]BYDEPT!AE103</f>
        <v>0</v>
      </c>
      <c r="G103" s="217">
        <f t="shared" si="27"/>
        <v>39759341</v>
      </c>
      <c r="H103" s="218">
        <f>[1]BYDEPT!BD103</f>
        <v>37876611</v>
      </c>
      <c r="I103" s="219">
        <f t="shared" si="24"/>
        <v>0.95264685096264545</v>
      </c>
      <c r="J103" s="218">
        <f t="shared" si="28"/>
        <v>1882730</v>
      </c>
      <c r="L103" s="218"/>
    </row>
    <row r="104" spans="1:12" ht="16.5" customHeight="1" x14ac:dyDescent="0.2">
      <c r="A104" s="233" t="s">
        <v>258</v>
      </c>
      <c r="B104" s="234"/>
      <c r="C104" s="234"/>
      <c r="D104" s="234"/>
      <c r="E104" s="216">
        <f>[1]BYDEPT!F104</f>
        <v>200000</v>
      </c>
      <c r="F104" s="216">
        <f>[1]BYDEPT!AE104</f>
        <v>0</v>
      </c>
      <c r="G104" s="217">
        <f t="shared" si="27"/>
        <v>200000</v>
      </c>
      <c r="H104" s="218">
        <f>[1]BYDEPT!BD104</f>
        <v>0</v>
      </c>
      <c r="I104" s="219">
        <f t="shared" si="24"/>
        <v>0</v>
      </c>
      <c r="J104" s="218">
        <f t="shared" si="28"/>
        <v>200000</v>
      </c>
      <c r="L104" s="218"/>
    </row>
    <row r="105" spans="1:12" ht="14.25" hidden="1" customHeight="1" x14ac:dyDescent="0.2">
      <c r="A105" s="215"/>
      <c r="B105" s="18"/>
      <c r="C105" s="18"/>
      <c r="D105" s="18"/>
      <c r="E105" s="216"/>
      <c r="F105" s="16"/>
      <c r="G105" s="217"/>
      <c r="H105" s="235"/>
      <c r="I105" s="236"/>
      <c r="J105" s="235"/>
      <c r="L105" s="235"/>
    </row>
    <row r="106" spans="1:12" ht="16.5" customHeight="1" x14ac:dyDescent="0.2">
      <c r="A106" s="237" t="s">
        <v>105</v>
      </c>
      <c r="B106" s="141"/>
      <c r="C106" s="141"/>
      <c r="D106" s="141"/>
      <c r="E106" s="216">
        <f>[1]BYDEPT!F106</f>
        <v>5500000</v>
      </c>
      <c r="F106" s="216">
        <f>[1]BYDEPT!AE106</f>
        <v>10000000</v>
      </c>
      <c r="G106" s="217">
        <f t="shared" ref="G106:G109" si="29">E106+F106</f>
        <v>15500000</v>
      </c>
      <c r="H106" s="218">
        <f>[1]BYDEPT!BD106</f>
        <v>7768114</v>
      </c>
      <c r="I106" s="219">
        <f t="shared" ref="I106:I109" si="30">H106/G106</f>
        <v>0.50116864516129034</v>
      </c>
      <c r="J106" s="218">
        <f t="shared" ref="J106:J109" si="31">G106-H106</f>
        <v>7731886</v>
      </c>
      <c r="K106" s="224"/>
      <c r="L106" s="218"/>
    </row>
    <row r="107" spans="1:12" ht="16.5" customHeight="1" x14ac:dyDescent="0.2">
      <c r="A107" s="231" t="s">
        <v>261</v>
      </c>
      <c r="B107" s="232"/>
      <c r="C107" s="232"/>
      <c r="D107" s="232"/>
      <c r="E107" s="216">
        <f>[1]BYDEPT!F107</f>
        <v>89101603</v>
      </c>
      <c r="F107" s="216">
        <f>[1]BYDEPT!AE107</f>
        <v>0</v>
      </c>
      <c r="G107" s="217">
        <f t="shared" si="29"/>
        <v>89101603</v>
      </c>
      <c r="H107" s="218">
        <f>[1]BYDEPT!BD107</f>
        <v>16817262</v>
      </c>
      <c r="I107" s="219">
        <f t="shared" si="30"/>
        <v>0.18874253025503929</v>
      </c>
      <c r="J107" s="218">
        <f t="shared" si="31"/>
        <v>72284341</v>
      </c>
      <c r="K107" s="224"/>
      <c r="L107" s="218"/>
    </row>
    <row r="108" spans="1:12" ht="16.5" customHeight="1" x14ac:dyDescent="0.2">
      <c r="A108" s="237" t="s">
        <v>104</v>
      </c>
      <c r="B108" s="141"/>
      <c r="C108" s="141"/>
      <c r="D108" s="141"/>
      <c r="E108" s="216">
        <f>[1]BYDEPT!F108</f>
        <v>15755000</v>
      </c>
      <c r="F108" s="216">
        <f>[1]BYDEPT!AE108</f>
        <v>0</v>
      </c>
      <c r="G108" s="217">
        <f t="shared" si="29"/>
        <v>15755000</v>
      </c>
      <c r="H108" s="218">
        <f>[1]BYDEPT!BD108</f>
        <v>14283790</v>
      </c>
      <c r="I108" s="219">
        <f t="shared" si="30"/>
        <v>0.90661948587749919</v>
      </c>
      <c r="J108" s="218">
        <f t="shared" si="31"/>
        <v>1471210</v>
      </c>
      <c r="L108" s="218"/>
    </row>
    <row r="109" spans="1:12" ht="16.5" customHeight="1" x14ac:dyDescent="0.2">
      <c r="A109" s="231" t="s">
        <v>107</v>
      </c>
      <c r="B109" s="232"/>
      <c r="C109" s="232"/>
      <c r="D109" s="232"/>
      <c r="E109" s="216">
        <f>[1]BYDEPT!F109</f>
        <v>141918066</v>
      </c>
      <c r="F109" s="216">
        <f>[1]BYDEPT!AE109</f>
        <v>-10000000</v>
      </c>
      <c r="G109" s="217">
        <f t="shared" si="29"/>
        <v>131918066</v>
      </c>
      <c r="H109" s="218">
        <f>[1]BYDEPT!BD109</f>
        <v>87904911</v>
      </c>
      <c r="I109" s="219">
        <f t="shared" si="30"/>
        <v>0.66635991312971488</v>
      </c>
      <c r="J109" s="218">
        <f t="shared" si="31"/>
        <v>44013155</v>
      </c>
      <c r="L109" s="218"/>
    </row>
    <row r="110" spans="1:12" ht="9" customHeight="1" x14ac:dyDescent="0.2">
      <c r="A110" s="238"/>
      <c r="B110" s="90"/>
      <c r="C110" s="150"/>
      <c r="D110" s="90"/>
      <c r="E110" s="239"/>
      <c r="F110" s="239"/>
      <c r="G110" s="240"/>
      <c r="H110" s="241"/>
      <c r="I110" s="236"/>
      <c r="J110" s="241"/>
      <c r="L110" s="241"/>
    </row>
    <row r="111" spans="1:12" ht="16.5" customHeight="1" x14ac:dyDescent="0.2">
      <c r="A111" s="225" t="s">
        <v>265</v>
      </c>
      <c r="B111" s="96"/>
      <c r="C111" s="83"/>
      <c r="D111" s="242"/>
      <c r="E111" s="118">
        <f>SUM(E112:E116)+SUM(E119:E121)</f>
        <v>918013048</v>
      </c>
      <c r="F111" s="118">
        <f>SUM(F112:F116)+SUM(F119:F121)</f>
        <v>0</v>
      </c>
      <c r="G111" s="243">
        <f>SUM(G112:G116)+SUM(G119:G121)</f>
        <v>918013048</v>
      </c>
      <c r="H111" s="244">
        <f>SUM(H112:H116)+SUM(H119:H121)</f>
        <v>889727445</v>
      </c>
      <c r="I111" s="245">
        <f t="shared" ref="I111:I121" si="32">H111/G111</f>
        <v>0.96918823423956391</v>
      </c>
      <c r="J111" s="244">
        <f>SUM(J112:J116)+SUM(J119:J121)</f>
        <v>28285603</v>
      </c>
      <c r="L111" s="244"/>
    </row>
    <row r="112" spans="1:12" ht="16.5" customHeight="1" x14ac:dyDescent="0.2">
      <c r="A112" s="160" t="s">
        <v>266</v>
      </c>
      <c r="B112" s="20"/>
      <c r="C112" s="143"/>
      <c r="D112" s="133"/>
      <c r="E112" s="216">
        <f>[1]BYDEPT!F112</f>
        <v>37870798</v>
      </c>
      <c r="F112" s="216">
        <f>[1]BYDEPT!AE112</f>
        <v>0</v>
      </c>
      <c r="G112" s="217">
        <f t="shared" ref="G112:G115" si="33">E112+F112</f>
        <v>37870798</v>
      </c>
      <c r="H112" s="218">
        <f>[1]BYDEPT!BD112</f>
        <v>39965612</v>
      </c>
      <c r="I112" s="219">
        <f t="shared" si="32"/>
        <v>1.0553147572966379</v>
      </c>
      <c r="J112" s="218">
        <f t="shared" ref="J112:J115" si="34">G112-H112</f>
        <v>-2094814</v>
      </c>
      <c r="L112" s="218"/>
    </row>
    <row r="113" spans="1:13" ht="16.5" customHeight="1" x14ac:dyDescent="0.2">
      <c r="A113" s="246" t="s">
        <v>267</v>
      </c>
      <c r="B113" s="18"/>
      <c r="C113" s="16"/>
      <c r="D113" s="19"/>
      <c r="E113" s="216">
        <f>[1]BYDEPT!F113</f>
        <v>486885005</v>
      </c>
      <c r="F113" s="216">
        <f>[1]BYDEPT!AE113</f>
        <v>0</v>
      </c>
      <c r="G113" s="217">
        <f t="shared" si="33"/>
        <v>486885005</v>
      </c>
      <c r="H113" s="218">
        <f>[1]BYDEPT!BD113</f>
        <v>486885005</v>
      </c>
      <c r="I113" s="219">
        <f t="shared" si="32"/>
        <v>1</v>
      </c>
      <c r="J113" s="218">
        <f t="shared" si="34"/>
        <v>0</v>
      </c>
      <c r="L113" s="218"/>
    </row>
    <row r="114" spans="1:13" ht="16.5" customHeight="1" x14ac:dyDescent="0.2">
      <c r="A114" s="124" t="s">
        <v>268</v>
      </c>
      <c r="B114" s="124"/>
      <c r="C114" s="143"/>
      <c r="D114" s="133"/>
      <c r="E114" s="216">
        <f>[1]BYDEPT!F114</f>
        <v>480</v>
      </c>
      <c r="F114" s="216">
        <f>[1]BYDEPT!AE114</f>
        <v>0</v>
      </c>
      <c r="G114" s="217">
        <f t="shared" si="33"/>
        <v>480</v>
      </c>
      <c r="H114" s="218">
        <f>[1]BYDEPT!BD114</f>
        <v>480</v>
      </c>
      <c r="I114" s="219">
        <f t="shared" si="32"/>
        <v>1</v>
      </c>
      <c r="J114" s="218">
        <f t="shared" si="34"/>
        <v>0</v>
      </c>
      <c r="L114" s="218"/>
    </row>
    <row r="115" spans="1:13" ht="16.5" hidden="1" customHeight="1" x14ac:dyDescent="0.2">
      <c r="A115" s="247" t="s">
        <v>269</v>
      </c>
      <c r="B115" s="143"/>
      <c r="C115" s="143"/>
      <c r="D115" s="143"/>
      <c r="E115" s="216">
        <f>[1]BYDEPT!F115</f>
        <v>0</v>
      </c>
      <c r="F115" s="216">
        <f>[1]BYDEPT!AE115</f>
        <v>0</v>
      </c>
      <c r="G115" s="217">
        <f t="shared" si="33"/>
        <v>0</v>
      </c>
      <c r="H115" s="218">
        <f>[1]BYDEPT!BD115</f>
        <v>0</v>
      </c>
      <c r="I115" s="219"/>
      <c r="J115" s="218">
        <f t="shared" si="34"/>
        <v>0</v>
      </c>
      <c r="L115" s="218"/>
    </row>
    <row r="116" spans="1:13" ht="16.5" customHeight="1" x14ac:dyDescent="0.2">
      <c r="A116" s="160" t="s">
        <v>270</v>
      </c>
      <c r="B116" s="133"/>
      <c r="C116" s="133"/>
      <c r="D116" s="133"/>
      <c r="E116" s="25">
        <f>SUM(E117:E118)</f>
        <v>22114600</v>
      </c>
      <c r="F116" s="25">
        <f>SUM(F117:F118)</f>
        <v>0</v>
      </c>
      <c r="G116" s="248">
        <f>SUM(G117:G118)</f>
        <v>22114600</v>
      </c>
      <c r="H116" s="249">
        <f>SUM(H117:H118)</f>
        <v>20822433</v>
      </c>
      <c r="I116" s="223">
        <f t="shared" si="32"/>
        <v>0.94156950611813006</v>
      </c>
      <c r="J116" s="249">
        <f>SUM(J117:J118)</f>
        <v>1292167</v>
      </c>
      <c r="L116" s="249"/>
    </row>
    <row r="117" spans="1:13" ht="16.5" customHeight="1" x14ac:dyDescent="0.2">
      <c r="A117" s="160" t="s">
        <v>271</v>
      </c>
      <c r="B117" s="133"/>
      <c r="C117" s="133"/>
      <c r="D117" s="133"/>
      <c r="E117" s="216">
        <f>[1]BYDEPT!F117</f>
        <v>13090992</v>
      </c>
      <c r="F117" s="216">
        <f>[1]BYDEPT!AE117</f>
        <v>0</v>
      </c>
      <c r="G117" s="217">
        <f t="shared" ref="G117:G121" si="35">E117+F117</f>
        <v>13090992</v>
      </c>
      <c r="H117" s="218">
        <f>[1]BYDEPT!BD117</f>
        <v>11798825</v>
      </c>
      <c r="I117" s="219">
        <f t="shared" si="32"/>
        <v>0.90129342375276067</v>
      </c>
      <c r="J117" s="218">
        <f t="shared" ref="J117:J121" si="36">G117-H117</f>
        <v>1292167</v>
      </c>
      <c r="L117" s="218"/>
    </row>
    <row r="118" spans="1:13" ht="16.5" customHeight="1" x14ac:dyDescent="0.2">
      <c r="A118" s="160" t="s">
        <v>272</v>
      </c>
      <c r="B118" s="133"/>
      <c r="C118" s="133"/>
      <c r="D118" s="133"/>
      <c r="E118" s="216">
        <f>[1]BYDEPT!F118</f>
        <v>9023608</v>
      </c>
      <c r="F118" s="216">
        <f>[1]BYDEPT!AE118</f>
        <v>0</v>
      </c>
      <c r="G118" s="217">
        <f t="shared" si="35"/>
        <v>9023608</v>
      </c>
      <c r="H118" s="218">
        <f>[1]BYDEPT!BD118</f>
        <v>9023608</v>
      </c>
      <c r="I118" s="219">
        <f t="shared" si="32"/>
        <v>1</v>
      </c>
      <c r="J118" s="218">
        <f t="shared" si="36"/>
        <v>0</v>
      </c>
      <c r="L118" s="218"/>
    </row>
    <row r="119" spans="1:13" ht="15.75" customHeight="1" x14ac:dyDescent="0.2">
      <c r="A119" s="250" t="s">
        <v>273</v>
      </c>
      <c r="B119" s="124"/>
      <c r="C119" s="124"/>
      <c r="D119" s="124"/>
      <c r="E119" s="216">
        <f>[1]BYDEPT!F119</f>
        <v>16765165</v>
      </c>
      <c r="F119" s="216">
        <f>[1]BYDEPT!AE119</f>
        <v>0</v>
      </c>
      <c r="G119" s="217">
        <f t="shared" si="35"/>
        <v>16765165</v>
      </c>
      <c r="H119" s="218">
        <f>[1]BYDEPT!BD119</f>
        <v>0</v>
      </c>
      <c r="I119" s="219">
        <f t="shared" si="32"/>
        <v>0</v>
      </c>
      <c r="J119" s="218">
        <f t="shared" si="36"/>
        <v>16765165</v>
      </c>
      <c r="L119" s="218"/>
    </row>
    <row r="120" spans="1:13" ht="16.5" customHeight="1" x14ac:dyDescent="0.2">
      <c r="A120" s="250" t="s">
        <v>274</v>
      </c>
      <c r="B120" s="124"/>
      <c r="C120" s="124"/>
      <c r="D120" s="124"/>
      <c r="E120" s="216">
        <f>[1]BYDEPT!F120</f>
        <v>334877000</v>
      </c>
      <c r="F120" s="216">
        <f>[1]BYDEPT!AE120</f>
        <v>0</v>
      </c>
      <c r="G120" s="217">
        <f t="shared" si="35"/>
        <v>334877000</v>
      </c>
      <c r="H120" s="218">
        <f>[1]BYDEPT!BD120</f>
        <v>334877000</v>
      </c>
      <c r="I120" s="219">
        <f t="shared" si="32"/>
        <v>1</v>
      </c>
      <c r="J120" s="218">
        <f t="shared" si="36"/>
        <v>0</v>
      </c>
      <c r="L120" s="218"/>
    </row>
    <row r="121" spans="1:13" ht="16.5" customHeight="1" x14ac:dyDescent="0.2">
      <c r="A121" s="235" t="s">
        <v>275</v>
      </c>
      <c r="B121" s="19"/>
      <c r="C121" s="19"/>
      <c r="D121" s="19"/>
      <c r="E121" s="216">
        <f>[1]BYDEPT!F121</f>
        <v>19500000</v>
      </c>
      <c r="F121" s="216">
        <f>[1]BYDEPT!AE121</f>
        <v>0</v>
      </c>
      <c r="G121" s="217">
        <f t="shared" si="35"/>
        <v>19500000</v>
      </c>
      <c r="H121" s="218">
        <f>[1]BYDEPT!BD121</f>
        <v>7176915</v>
      </c>
      <c r="I121" s="219">
        <f t="shared" si="32"/>
        <v>0.36804692307692305</v>
      </c>
      <c r="J121" s="218">
        <f t="shared" si="36"/>
        <v>12323085</v>
      </c>
      <c r="L121" s="218"/>
    </row>
    <row r="122" spans="1:13" ht="8.25" customHeight="1" x14ac:dyDescent="0.2">
      <c r="A122" s="111"/>
      <c r="B122" s="111"/>
      <c r="C122" s="111"/>
      <c r="D122" s="111"/>
      <c r="E122" s="216"/>
      <c r="F122" s="216"/>
      <c r="G122" s="217"/>
      <c r="H122" s="218"/>
      <c r="I122" s="219"/>
      <c r="J122" s="218"/>
      <c r="L122" s="218"/>
    </row>
    <row r="123" spans="1:13" ht="15.95" customHeight="1" x14ac:dyDescent="0.2">
      <c r="A123" s="225" t="s">
        <v>276</v>
      </c>
      <c r="B123" s="96"/>
      <c r="C123" s="96"/>
      <c r="D123" s="96"/>
      <c r="E123" s="251">
        <f>E111+E7</f>
        <v>3350000000</v>
      </c>
      <c r="F123" s="251">
        <f>F111+F7</f>
        <v>0</v>
      </c>
      <c r="G123" s="252">
        <f>G111+G7</f>
        <v>3350000000</v>
      </c>
      <c r="H123" s="253">
        <f>H111+H7</f>
        <v>2952929717</v>
      </c>
      <c r="I123" s="254">
        <f>H123/G123</f>
        <v>0.88147155731343285</v>
      </c>
      <c r="J123" s="253">
        <f>J111+J7</f>
        <v>397070283</v>
      </c>
      <c r="L123" s="244"/>
    </row>
    <row r="124" spans="1:13" s="213" customFormat="1" ht="5.25" customHeight="1" x14ac:dyDescent="0.2">
      <c r="A124" s="225"/>
      <c r="B124" s="96"/>
      <c r="C124" s="96"/>
      <c r="D124" s="96"/>
      <c r="E124" s="150"/>
      <c r="F124" s="150"/>
      <c r="G124" s="255"/>
      <c r="H124" s="256"/>
      <c r="I124" s="257"/>
      <c r="J124" s="256"/>
      <c r="L124" s="256"/>
      <c r="M124" s="44"/>
    </row>
    <row r="125" spans="1:13" s="213" customFormat="1" ht="16.5" customHeight="1" x14ac:dyDescent="0.2">
      <c r="A125" s="225" t="s">
        <v>277</v>
      </c>
      <c r="B125" s="96"/>
      <c r="C125" s="96"/>
      <c r="D125" s="96"/>
      <c r="E125" s="251">
        <f>E126+E230+E232</f>
        <v>0</v>
      </c>
      <c r="F125" s="258">
        <f>F126+F230+F232</f>
        <v>0</v>
      </c>
      <c r="G125" s="252">
        <f>G126+G230+G232</f>
        <v>0</v>
      </c>
      <c r="H125" s="253">
        <f>H126+H230+H232</f>
        <v>65841671</v>
      </c>
      <c r="I125" s="254"/>
      <c r="J125" s="253">
        <f>J126+J230+J232</f>
        <v>-65841671</v>
      </c>
      <c r="K125" s="214"/>
      <c r="L125" s="244"/>
      <c r="M125" s="44"/>
    </row>
    <row r="126" spans="1:13" s="213" customFormat="1" ht="29.25" customHeight="1" x14ac:dyDescent="0.2">
      <c r="A126" s="259" t="s">
        <v>278</v>
      </c>
      <c r="B126" s="260">
        <f>B127+B216</f>
        <v>107978126.3</v>
      </c>
      <c r="C126" s="260">
        <f t="shared" ref="C126:H126" si="37">C127+C216</f>
        <v>5000</v>
      </c>
      <c r="D126" s="261">
        <f t="shared" si="37"/>
        <v>107983126.3</v>
      </c>
      <c r="E126" s="118">
        <f t="shared" si="37"/>
        <v>0</v>
      </c>
      <c r="F126" s="120">
        <f t="shared" si="37"/>
        <v>0</v>
      </c>
      <c r="G126" s="243">
        <f t="shared" si="37"/>
        <v>0</v>
      </c>
      <c r="H126" s="244">
        <f t="shared" si="37"/>
        <v>43403151</v>
      </c>
      <c r="I126" s="245"/>
      <c r="J126" s="244">
        <f t="shared" ref="J126:K126" si="38">J127+J216</f>
        <v>-43403151</v>
      </c>
      <c r="K126" s="214">
        <f t="shared" si="38"/>
        <v>0</v>
      </c>
      <c r="L126" s="244">
        <f>L127+L216</f>
        <v>64579975.299999997</v>
      </c>
      <c r="M126" s="44"/>
    </row>
    <row r="127" spans="1:13" s="213" customFormat="1" ht="16.5" customHeight="1" x14ac:dyDescent="0.2">
      <c r="A127" s="262" t="s">
        <v>279</v>
      </c>
      <c r="B127" s="209">
        <f t="shared" ref="B127:H127" si="39">SUM(B128:B134)+SUM(B137:B142)+SUM(B146:B148)+SUM(B151:B152)+SUM(B155:B171)</f>
        <v>29486826.299999993</v>
      </c>
      <c r="C127" s="209">
        <f t="shared" si="39"/>
        <v>5000</v>
      </c>
      <c r="D127" s="209">
        <f t="shared" si="39"/>
        <v>29491826.299999993</v>
      </c>
      <c r="E127" s="209">
        <f t="shared" si="39"/>
        <v>0</v>
      </c>
      <c r="F127" s="263">
        <f t="shared" si="39"/>
        <v>0</v>
      </c>
      <c r="G127" s="210">
        <f t="shared" si="39"/>
        <v>0</v>
      </c>
      <c r="H127" s="211">
        <f t="shared" si="39"/>
        <v>17332532</v>
      </c>
      <c r="I127" s="264"/>
      <c r="J127" s="211">
        <f>SUM(J128:J134)+SUM(J137:J142)+SUM(J146:J148)+SUM(J151:J152)+SUM(J155:J171)</f>
        <v>-17332532</v>
      </c>
      <c r="L127" s="211">
        <f>SUM(L128:L134)+SUM(L137:L142)+SUM(L146:L148)+SUM(L151:L152)+SUM(L155:L171)</f>
        <v>12159294.299999995</v>
      </c>
      <c r="M127" s="44"/>
    </row>
    <row r="128" spans="1:13" ht="18" hidden="1" customHeight="1" x14ac:dyDescent="0.2">
      <c r="A128" s="237" t="s">
        <v>199</v>
      </c>
      <c r="B128" s="18"/>
      <c r="C128" s="18"/>
      <c r="D128" s="18">
        <f>SUM(B128:C128)</f>
        <v>0</v>
      </c>
      <c r="E128" s="216"/>
      <c r="F128" s="265"/>
      <c r="G128" s="217">
        <f t="shared" ref="G128:G133" si="40">E128+F128</f>
        <v>0</v>
      </c>
      <c r="H128" s="218">
        <f>[1]BYDEPT!BD128</f>
        <v>0</v>
      </c>
      <c r="I128" s="266"/>
      <c r="J128" s="218">
        <f t="shared" ref="J128:J133" si="41">G128-H128</f>
        <v>0</v>
      </c>
      <c r="L128" s="218">
        <f>B128-H128</f>
        <v>0</v>
      </c>
    </row>
    <row r="129" spans="1:12" ht="16.5" hidden="1" customHeight="1" x14ac:dyDescent="0.2">
      <c r="A129" s="237" t="s">
        <v>200</v>
      </c>
      <c r="B129" s="18"/>
      <c r="C129" s="18"/>
      <c r="D129" s="18">
        <f t="shared" ref="D129:D133" si="42">SUM(B129:C129)</f>
        <v>0</v>
      </c>
      <c r="E129" s="216"/>
      <c r="F129" s="265"/>
      <c r="G129" s="217">
        <f t="shared" si="40"/>
        <v>0</v>
      </c>
      <c r="H129" s="218">
        <f>[1]BYDEPT!BD129</f>
        <v>0</v>
      </c>
      <c r="I129" s="266"/>
      <c r="J129" s="218">
        <f t="shared" si="41"/>
        <v>0</v>
      </c>
      <c r="L129" s="218">
        <f>B129-H129</f>
        <v>0</v>
      </c>
    </row>
    <row r="130" spans="1:12" ht="17.25" customHeight="1" x14ac:dyDescent="0.2">
      <c r="A130" s="237" t="s">
        <v>201</v>
      </c>
      <c r="B130" s="18">
        <f>'[1]2016Cont.'!BF17</f>
        <v>199488</v>
      </c>
      <c r="C130" s="18"/>
      <c r="D130" s="18">
        <f t="shared" si="42"/>
        <v>199488</v>
      </c>
      <c r="E130" s="216"/>
      <c r="F130" s="265"/>
      <c r="G130" s="217">
        <f t="shared" si="40"/>
        <v>0</v>
      </c>
      <c r="H130" s="218">
        <f>[1]BYDEPT!BD130</f>
        <v>199488</v>
      </c>
      <c r="I130" s="266"/>
      <c r="J130" s="218">
        <f t="shared" si="41"/>
        <v>-199488</v>
      </c>
      <c r="L130" s="218">
        <f>B130-H130</f>
        <v>0</v>
      </c>
    </row>
    <row r="131" spans="1:12" ht="16.5" customHeight="1" x14ac:dyDescent="0.2">
      <c r="A131" s="237" t="s">
        <v>202</v>
      </c>
      <c r="B131" s="18">
        <f>'[1]2016Cont.'!BF20</f>
        <v>100000</v>
      </c>
      <c r="C131" s="267"/>
      <c r="D131" s="18">
        <f t="shared" si="42"/>
        <v>100000</v>
      </c>
      <c r="E131" s="216"/>
      <c r="F131" s="265"/>
      <c r="G131" s="217">
        <f t="shared" si="40"/>
        <v>0</v>
      </c>
      <c r="H131" s="218">
        <f>[1]BYDEPT!BD131</f>
        <v>0</v>
      </c>
      <c r="I131" s="266"/>
      <c r="J131" s="218">
        <f t="shared" si="41"/>
        <v>0</v>
      </c>
      <c r="L131" s="218">
        <f>D131-H131</f>
        <v>100000</v>
      </c>
    </row>
    <row r="132" spans="1:12" ht="15" customHeight="1" x14ac:dyDescent="0.2">
      <c r="A132" s="237" t="s">
        <v>203</v>
      </c>
      <c r="B132" s="18">
        <f>'[1]2016Cont.'!BI22-'[1]2016Cont.'!BE22</f>
        <v>3400</v>
      </c>
      <c r="C132" s="267"/>
      <c r="D132" s="18">
        <f t="shared" si="42"/>
        <v>3400</v>
      </c>
      <c r="E132" s="216"/>
      <c r="F132" s="265"/>
      <c r="G132" s="217">
        <f t="shared" si="40"/>
        <v>0</v>
      </c>
      <c r="H132" s="218">
        <f>[1]BYDEPT!BD132</f>
        <v>0</v>
      </c>
      <c r="I132" s="266"/>
      <c r="J132" s="218">
        <f t="shared" si="41"/>
        <v>0</v>
      </c>
      <c r="L132" s="218">
        <f>D132-H132</f>
        <v>3400</v>
      </c>
    </row>
    <row r="133" spans="1:12" ht="16.5" hidden="1" customHeight="1" x14ac:dyDescent="0.2">
      <c r="A133" s="237" t="s">
        <v>204</v>
      </c>
      <c r="B133" s="18"/>
      <c r="C133" s="267"/>
      <c r="D133" s="18">
        <f t="shared" si="42"/>
        <v>0</v>
      </c>
      <c r="E133" s="216"/>
      <c r="F133" s="265"/>
      <c r="G133" s="217">
        <f t="shared" si="40"/>
        <v>0</v>
      </c>
      <c r="H133" s="218">
        <f>[1]BYDEPT!BD133</f>
        <v>0</v>
      </c>
      <c r="I133" s="266"/>
      <c r="J133" s="218">
        <f t="shared" si="41"/>
        <v>0</v>
      </c>
      <c r="L133" s="218">
        <f>D133-H133</f>
        <v>0</v>
      </c>
    </row>
    <row r="134" spans="1:12" ht="15.75" customHeight="1" x14ac:dyDescent="0.2">
      <c r="A134" s="237" t="s">
        <v>205</v>
      </c>
      <c r="B134" s="216">
        <f t="shared" ref="B134:H134" si="43">SUM(B135:B136)</f>
        <v>1486306.8769999929</v>
      </c>
      <c r="C134" s="268">
        <f t="shared" si="43"/>
        <v>-26927</v>
      </c>
      <c r="D134" s="216">
        <f t="shared" si="43"/>
        <v>1459379.8769999929</v>
      </c>
      <c r="E134" s="216">
        <f t="shared" si="43"/>
        <v>0</v>
      </c>
      <c r="F134" s="265">
        <f t="shared" si="43"/>
        <v>0</v>
      </c>
      <c r="G134" s="217">
        <f t="shared" si="43"/>
        <v>0</v>
      </c>
      <c r="H134" s="218">
        <f t="shared" si="43"/>
        <v>1332375</v>
      </c>
      <c r="I134" s="266"/>
      <c r="J134" s="218">
        <f>SUM(J135:J136)</f>
        <v>-1332375</v>
      </c>
      <c r="L134" s="218">
        <f>SUM(L135:L136)</f>
        <v>127004.87699999294</v>
      </c>
    </row>
    <row r="135" spans="1:12" ht="15.75" hidden="1" customHeight="1" x14ac:dyDescent="0.2">
      <c r="A135" s="237" t="s">
        <v>206</v>
      </c>
      <c r="B135" s="18">
        <f>'[1]2016Cont.'!BF38+'[1]2016Cont.'!BH38+'[1]2016Cont.'!BH42</f>
        <v>1474306.8770000003</v>
      </c>
      <c r="C135" s="267">
        <v>-26927</v>
      </c>
      <c r="D135" s="18">
        <f t="shared" ref="D135:D141" si="44">SUM(B135:C135)</f>
        <v>1447379.8770000003</v>
      </c>
      <c r="E135" s="216"/>
      <c r="F135" s="265"/>
      <c r="G135" s="217">
        <f t="shared" ref="G135:G141" si="45">E135+F135</f>
        <v>0</v>
      </c>
      <c r="H135" s="218">
        <f>[1]BYDEPT!BD135</f>
        <v>1320375</v>
      </c>
      <c r="I135" s="266"/>
      <c r="J135" s="218">
        <f t="shared" ref="J135:J141" si="46">G135-H135</f>
        <v>-1320375</v>
      </c>
      <c r="L135" s="218">
        <f t="shared" ref="L135:L141" si="47">D135-H135</f>
        <v>127004.87700000033</v>
      </c>
    </row>
    <row r="136" spans="1:12" ht="16.5" hidden="1" customHeight="1" x14ac:dyDescent="0.2">
      <c r="A136" s="237" t="s">
        <v>207</v>
      </c>
      <c r="B136" s="18">
        <f>'[1]2016Cont.'!BH39</f>
        <v>11999.999999992608</v>
      </c>
      <c r="C136" s="267"/>
      <c r="D136" s="18">
        <f t="shared" si="44"/>
        <v>11999.999999992608</v>
      </c>
      <c r="E136" s="216"/>
      <c r="F136" s="265"/>
      <c r="G136" s="217">
        <f t="shared" si="45"/>
        <v>0</v>
      </c>
      <c r="H136" s="218">
        <f>[1]BYDEPT!BD136</f>
        <v>12000</v>
      </c>
      <c r="I136" s="266"/>
      <c r="J136" s="218">
        <f t="shared" si="46"/>
        <v>-12000</v>
      </c>
      <c r="L136" s="218">
        <f t="shared" si="47"/>
        <v>-7.3923729360103607E-9</v>
      </c>
    </row>
    <row r="137" spans="1:12" ht="16.5" customHeight="1" x14ac:dyDescent="0.2">
      <c r="A137" s="237" t="s">
        <v>208</v>
      </c>
      <c r="B137" s="18">
        <f>'[1]2016Cont.'!BI46-'[1]2016Cont.'!BE46</f>
        <v>737407.08000000007</v>
      </c>
      <c r="C137" s="267">
        <v>5000</v>
      </c>
      <c r="D137" s="18">
        <f t="shared" si="44"/>
        <v>742407.08000000007</v>
      </c>
      <c r="E137" s="216"/>
      <c r="F137" s="265"/>
      <c r="G137" s="217">
        <f t="shared" si="45"/>
        <v>0</v>
      </c>
      <c r="H137" s="218">
        <f>[1]BYDEPT!BD137</f>
        <v>490742</v>
      </c>
      <c r="I137" s="266"/>
      <c r="J137" s="218">
        <f t="shared" si="46"/>
        <v>-490742</v>
      </c>
      <c r="L137" s="218">
        <f t="shared" si="47"/>
        <v>251665.08000000007</v>
      </c>
    </row>
    <row r="138" spans="1:12" ht="16.5" hidden="1" customHeight="1" x14ac:dyDescent="0.2">
      <c r="A138" s="237" t="s">
        <v>209</v>
      </c>
      <c r="B138" s="18"/>
      <c r="C138" s="267"/>
      <c r="D138" s="18">
        <f t="shared" si="44"/>
        <v>0</v>
      </c>
      <c r="E138" s="216"/>
      <c r="F138" s="265"/>
      <c r="G138" s="217">
        <f t="shared" si="45"/>
        <v>0</v>
      </c>
      <c r="H138" s="218">
        <f>[1]BYDEPT!BD138</f>
        <v>0</v>
      </c>
      <c r="I138" s="266"/>
      <c r="J138" s="218">
        <f t="shared" si="46"/>
        <v>0</v>
      </c>
      <c r="L138" s="218">
        <f t="shared" si="47"/>
        <v>0</v>
      </c>
    </row>
    <row r="139" spans="1:12" ht="16.5" hidden="1" customHeight="1" x14ac:dyDescent="0.2">
      <c r="A139" s="237" t="s">
        <v>210</v>
      </c>
      <c r="B139" s="18"/>
      <c r="C139" s="267"/>
      <c r="D139" s="18">
        <f t="shared" si="44"/>
        <v>0</v>
      </c>
      <c r="E139" s="216"/>
      <c r="F139" s="265"/>
      <c r="G139" s="217">
        <f t="shared" si="45"/>
        <v>0</v>
      </c>
      <c r="H139" s="218">
        <f>[1]BYDEPT!BD139</f>
        <v>0</v>
      </c>
      <c r="I139" s="266"/>
      <c r="J139" s="218">
        <f t="shared" si="46"/>
        <v>0</v>
      </c>
      <c r="L139" s="218">
        <f t="shared" si="47"/>
        <v>0</v>
      </c>
    </row>
    <row r="140" spans="1:12" ht="15" customHeight="1" x14ac:dyDescent="0.2">
      <c r="A140" s="237" t="s">
        <v>211</v>
      </c>
      <c r="B140" s="18">
        <f>'[1]2016Cont.'!BI58-'[1]2016Cont.'!BE58</f>
        <v>49999.999999999971</v>
      </c>
      <c r="C140" s="269"/>
      <c r="D140" s="18">
        <f t="shared" si="44"/>
        <v>49999.999999999971</v>
      </c>
      <c r="E140" s="216"/>
      <c r="F140" s="265"/>
      <c r="G140" s="217">
        <f t="shared" si="45"/>
        <v>0</v>
      </c>
      <c r="H140" s="218">
        <f>[1]BYDEPT!BD140</f>
        <v>0</v>
      </c>
      <c r="I140" s="266"/>
      <c r="J140" s="218">
        <f t="shared" si="46"/>
        <v>0</v>
      </c>
      <c r="L140" s="218">
        <f t="shared" si="47"/>
        <v>49999.999999999971</v>
      </c>
    </row>
    <row r="141" spans="1:12" ht="15" customHeight="1" x14ac:dyDescent="0.2">
      <c r="A141" s="237" t="s">
        <v>212</v>
      </c>
      <c r="B141" s="18">
        <f>'[1]2016Cont.'!BI71-'[1]2016Cont.'!BE71</f>
        <v>13836</v>
      </c>
      <c r="C141" s="267"/>
      <c r="D141" s="18">
        <f t="shared" si="44"/>
        <v>13836</v>
      </c>
      <c r="E141" s="216"/>
      <c r="F141" s="265"/>
      <c r="G141" s="217">
        <f t="shared" si="45"/>
        <v>0</v>
      </c>
      <c r="H141" s="218">
        <f>[1]BYDEPT!BD141</f>
        <v>0</v>
      </c>
      <c r="I141" s="266"/>
      <c r="J141" s="218">
        <f t="shared" si="46"/>
        <v>0</v>
      </c>
      <c r="L141" s="218">
        <f t="shared" si="47"/>
        <v>13836</v>
      </c>
    </row>
    <row r="142" spans="1:12" ht="15" customHeight="1" x14ac:dyDescent="0.2">
      <c r="A142" s="237" t="s">
        <v>213</v>
      </c>
      <c r="B142" s="18">
        <f t="shared" ref="B142:H142" si="48">SUM(B143:B144)</f>
        <v>157645</v>
      </c>
      <c r="C142" s="267">
        <f t="shared" si="48"/>
        <v>0</v>
      </c>
      <c r="D142" s="18">
        <f t="shared" si="48"/>
        <v>157645</v>
      </c>
      <c r="E142" s="216">
        <f t="shared" si="48"/>
        <v>0</v>
      </c>
      <c r="F142" s="265">
        <f t="shared" si="48"/>
        <v>0</v>
      </c>
      <c r="G142" s="217">
        <f t="shared" si="48"/>
        <v>0</v>
      </c>
      <c r="H142" s="218">
        <f t="shared" si="48"/>
        <v>157645</v>
      </c>
      <c r="I142" s="266"/>
      <c r="J142" s="218">
        <f>SUM(J143:J144)</f>
        <v>-157645</v>
      </c>
      <c r="L142" s="218">
        <f>SUM(L143:L144)</f>
        <v>0</v>
      </c>
    </row>
    <row r="143" spans="1:12" ht="15" hidden="1" customHeight="1" x14ac:dyDescent="0.2">
      <c r="A143" s="237" t="s">
        <v>206</v>
      </c>
      <c r="B143" s="18">
        <f>'[1]2016Cont.'!BI77-'[1]2016Cont.'!BE77</f>
        <v>157645</v>
      </c>
      <c r="C143" s="267"/>
      <c r="D143" s="18">
        <f t="shared" ref="D143:D147" si="49">SUM(B143:C143)</f>
        <v>157645</v>
      </c>
      <c r="E143" s="216"/>
      <c r="F143" s="265"/>
      <c r="G143" s="217">
        <f>E143+F143</f>
        <v>0</v>
      </c>
      <c r="H143" s="218">
        <f>[1]BYDEPT!BD143</f>
        <v>157645</v>
      </c>
      <c r="I143" s="266"/>
      <c r="J143" s="218">
        <f>G143-H143</f>
        <v>-157645</v>
      </c>
      <c r="L143" s="218">
        <f>D143-H143</f>
        <v>0</v>
      </c>
    </row>
    <row r="144" spans="1:12" ht="15" hidden="1" customHeight="1" x14ac:dyDescent="0.2">
      <c r="A144" s="237" t="s">
        <v>207</v>
      </c>
      <c r="B144" s="18"/>
      <c r="C144" s="267"/>
      <c r="D144" s="18">
        <f t="shared" si="49"/>
        <v>0</v>
      </c>
      <c r="E144" s="216"/>
      <c r="F144" s="265"/>
      <c r="G144" s="217">
        <f>E144+F144</f>
        <v>0</v>
      </c>
      <c r="H144" s="218">
        <f>[1]BYDEPT!BD144</f>
        <v>0</v>
      </c>
      <c r="I144" s="266"/>
      <c r="J144" s="218">
        <f>G144-H144</f>
        <v>0</v>
      </c>
      <c r="L144" s="218">
        <f>D144-H144</f>
        <v>0</v>
      </c>
    </row>
    <row r="145" spans="1:12" ht="15" hidden="1" customHeight="1" x14ac:dyDescent="0.2">
      <c r="A145" s="237" t="s">
        <v>214</v>
      </c>
      <c r="B145" s="18"/>
      <c r="C145" s="267"/>
      <c r="D145" s="18">
        <f t="shared" si="49"/>
        <v>0</v>
      </c>
      <c r="E145" s="216"/>
      <c r="F145" s="265"/>
      <c r="G145" s="217"/>
      <c r="H145" s="218">
        <f>[1]BYDEPT!BD145</f>
        <v>0</v>
      </c>
      <c r="I145" s="266"/>
      <c r="J145" s="218"/>
      <c r="L145" s="218"/>
    </row>
    <row r="146" spans="1:12" ht="15" customHeight="1" x14ac:dyDescent="0.2">
      <c r="A146" s="237" t="s">
        <v>215</v>
      </c>
      <c r="B146" s="18">
        <f>'[1]2016Cont.'!BI84-'[1]2016Cont.'!BE84</f>
        <v>299100</v>
      </c>
      <c r="C146" s="267"/>
      <c r="D146" s="18">
        <f t="shared" si="49"/>
        <v>299100</v>
      </c>
      <c r="E146" s="216"/>
      <c r="F146" s="265"/>
      <c r="G146" s="217">
        <f>E146+F146</f>
        <v>0</v>
      </c>
      <c r="H146" s="218">
        <f>[1]BYDEPT!BD146</f>
        <v>1500</v>
      </c>
      <c r="I146" s="266"/>
      <c r="J146" s="218">
        <f>G146-H146</f>
        <v>-1500</v>
      </c>
      <c r="L146" s="218">
        <f>D146-H146</f>
        <v>297600</v>
      </c>
    </row>
    <row r="147" spans="1:12" ht="15" customHeight="1" x14ac:dyDescent="0.2">
      <c r="A147" s="237" t="s">
        <v>216</v>
      </c>
      <c r="B147" s="18">
        <f>'[1]2016Cont.'!BI93-'[1]2016Cont.'!BE93</f>
        <v>64375</v>
      </c>
      <c r="C147" s="267"/>
      <c r="D147" s="18">
        <f t="shared" si="49"/>
        <v>64375</v>
      </c>
      <c r="E147" s="216"/>
      <c r="F147" s="265"/>
      <c r="G147" s="217">
        <f>E147+F147</f>
        <v>0</v>
      </c>
      <c r="H147" s="218">
        <f>[1]BYDEPT!BD147</f>
        <v>0</v>
      </c>
      <c r="I147" s="266"/>
      <c r="J147" s="218">
        <f>G147-H147</f>
        <v>0</v>
      </c>
      <c r="L147" s="218">
        <f>D147-H147</f>
        <v>64375</v>
      </c>
    </row>
    <row r="148" spans="1:12" ht="15" hidden="1" customHeight="1" x14ac:dyDescent="0.2">
      <c r="A148" s="237" t="s">
        <v>217</v>
      </c>
      <c r="B148" s="18">
        <f t="shared" ref="B148:H148" si="50">SUM(B149:B150)</f>
        <v>0</v>
      </c>
      <c r="C148" s="267">
        <f t="shared" si="50"/>
        <v>0</v>
      </c>
      <c r="D148" s="18">
        <f t="shared" si="50"/>
        <v>0</v>
      </c>
      <c r="E148" s="216">
        <f t="shared" si="50"/>
        <v>0</v>
      </c>
      <c r="F148" s="265">
        <f t="shared" si="50"/>
        <v>0</v>
      </c>
      <c r="G148" s="217">
        <f t="shared" si="50"/>
        <v>0</v>
      </c>
      <c r="H148" s="218">
        <f t="shared" si="50"/>
        <v>0</v>
      </c>
      <c r="I148" s="266"/>
      <c r="J148" s="218">
        <f>SUM(J149:J150)</f>
        <v>0</v>
      </c>
      <c r="L148" s="218">
        <f>B148-H148</f>
        <v>0</v>
      </c>
    </row>
    <row r="149" spans="1:12" ht="15" hidden="1" customHeight="1" x14ac:dyDescent="0.2">
      <c r="A149" s="237" t="s">
        <v>206</v>
      </c>
      <c r="B149" s="18"/>
      <c r="C149" s="267"/>
      <c r="D149" s="18">
        <f t="shared" ref="D149:D151" si="51">SUM(B149:C149)</f>
        <v>0</v>
      </c>
      <c r="E149" s="216"/>
      <c r="F149" s="265"/>
      <c r="G149" s="217">
        <f>E149+F149</f>
        <v>0</v>
      </c>
      <c r="H149" s="218">
        <f>[1]BYDEPT!BD149</f>
        <v>0</v>
      </c>
      <c r="I149" s="266"/>
      <c r="J149" s="218">
        <f>G149-H149</f>
        <v>0</v>
      </c>
      <c r="L149" s="218">
        <f>D149-H149</f>
        <v>0</v>
      </c>
    </row>
    <row r="150" spans="1:12" ht="15" hidden="1" customHeight="1" x14ac:dyDescent="0.2">
      <c r="A150" s="237" t="s">
        <v>207</v>
      </c>
      <c r="B150" s="18"/>
      <c r="C150" s="267"/>
      <c r="D150" s="18">
        <f t="shared" si="51"/>
        <v>0</v>
      </c>
      <c r="E150" s="216"/>
      <c r="F150" s="265"/>
      <c r="G150" s="217">
        <f>E150+F150</f>
        <v>0</v>
      </c>
      <c r="H150" s="218">
        <f>[1]BYDEPT!BD150</f>
        <v>0</v>
      </c>
      <c r="I150" s="266"/>
      <c r="J150" s="218">
        <f>G150-H150</f>
        <v>0</v>
      </c>
      <c r="L150" s="218">
        <f>D150-H150</f>
        <v>0</v>
      </c>
    </row>
    <row r="151" spans="1:12" ht="15" customHeight="1" x14ac:dyDescent="0.2">
      <c r="A151" s="237" t="s">
        <v>218</v>
      </c>
      <c r="B151" s="18">
        <v>13401638</v>
      </c>
      <c r="C151" s="267"/>
      <c r="D151" s="18">
        <f t="shared" si="51"/>
        <v>13401638</v>
      </c>
      <c r="E151" s="216"/>
      <c r="F151" s="265"/>
      <c r="G151" s="217">
        <f>E151+F151</f>
        <v>0</v>
      </c>
      <c r="H151" s="218">
        <f>[1]BYDEPT!BD151</f>
        <v>11807521</v>
      </c>
      <c r="I151" s="266"/>
      <c r="J151" s="218">
        <f>G151-H151</f>
        <v>-11807521</v>
      </c>
      <c r="L151" s="218">
        <f>D151-H151</f>
        <v>1594117</v>
      </c>
    </row>
    <row r="152" spans="1:12" ht="15" customHeight="1" x14ac:dyDescent="0.2">
      <c r="A152" s="237" t="s">
        <v>219</v>
      </c>
      <c r="B152" s="216">
        <f t="shared" ref="B152:H152" si="52">SUM(B153:B154)</f>
        <v>12476469.271000002</v>
      </c>
      <c r="C152" s="270">
        <f>SUM(C153:C154)</f>
        <v>0</v>
      </c>
      <c r="D152" s="216">
        <f t="shared" si="52"/>
        <v>12476469.271000002</v>
      </c>
      <c r="E152" s="216">
        <f t="shared" si="52"/>
        <v>0</v>
      </c>
      <c r="F152" s="265">
        <f t="shared" si="52"/>
        <v>0</v>
      </c>
      <c r="G152" s="217">
        <f t="shared" si="52"/>
        <v>0</v>
      </c>
      <c r="H152" s="218">
        <f t="shared" si="52"/>
        <v>3203573</v>
      </c>
      <c r="I152" s="266"/>
      <c r="J152" s="218">
        <f>SUM(J153:J154)</f>
        <v>-3203573</v>
      </c>
      <c r="L152" s="218">
        <f>SUM(L153:L154)</f>
        <v>9272896.2710000016</v>
      </c>
    </row>
    <row r="153" spans="1:12" ht="16.5" hidden="1" customHeight="1" x14ac:dyDescent="0.2">
      <c r="A153" s="237" t="s">
        <v>206</v>
      </c>
      <c r="B153" s="18">
        <f>'[1]2016Cont.'!BI133-'[1]2016Cont.'!BE133</f>
        <v>12472469.271000002</v>
      </c>
      <c r="C153" s="267"/>
      <c r="D153" s="18">
        <f t="shared" ref="D153:D169" si="53">SUM(B153:C153)</f>
        <v>12472469.271000002</v>
      </c>
      <c r="E153" s="216"/>
      <c r="F153" s="265"/>
      <c r="G153" s="217">
        <f t="shared" ref="G153:G169" si="54">E153+F153</f>
        <v>0</v>
      </c>
      <c r="H153" s="218">
        <f>[1]BYDEPT!BD153</f>
        <v>3202573</v>
      </c>
      <c r="I153" s="266"/>
      <c r="J153" s="218">
        <f t="shared" ref="J153:J169" si="55">G153-H153</f>
        <v>-3202573</v>
      </c>
      <c r="L153" s="218">
        <f t="shared" ref="L153:L162" si="56">D153-H153</f>
        <v>9269896.2710000016</v>
      </c>
    </row>
    <row r="154" spans="1:12" ht="16.5" hidden="1" customHeight="1" x14ac:dyDescent="0.2">
      <c r="A154" s="237" t="s">
        <v>207</v>
      </c>
      <c r="B154" s="18">
        <f>'[1]2016Cont.'!BI134-'[1]2016Cont.'!BE134</f>
        <v>4000</v>
      </c>
      <c r="C154" s="267"/>
      <c r="D154" s="18">
        <f t="shared" si="53"/>
        <v>4000</v>
      </c>
      <c r="E154" s="216"/>
      <c r="F154" s="265"/>
      <c r="G154" s="217">
        <f t="shared" si="54"/>
        <v>0</v>
      </c>
      <c r="H154" s="218">
        <f>[1]BYDEPT!BD154</f>
        <v>1000</v>
      </c>
      <c r="I154" s="266"/>
      <c r="J154" s="218">
        <f>G154-H154</f>
        <v>-1000</v>
      </c>
      <c r="L154" s="218">
        <f>D154-H154</f>
        <v>3000</v>
      </c>
    </row>
    <row r="155" spans="1:12" ht="16.5" hidden="1" customHeight="1" x14ac:dyDescent="0.2">
      <c r="A155" s="237" t="s">
        <v>220</v>
      </c>
      <c r="B155" s="18"/>
      <c r="C155" s="267"/>
      <c r="D155" s="18">
        <f t="shared" si="53"/>
        <v>0</v>
      </c>
      <c r="E155" s="216"/>
      <c r="F155" s="265"/>
      <c r="G155" s="217">
        <f t="shared" si="54"/>
        <v>0</v>
      </c>
      <c r="H155" s="218">
        <f>[1]BYDEPT!BD155</f>
        <v>0</v>
      </c>
      <c r="I155" s="266"/>
      <c r="J155" s="218">
        <f t="shared" si="55"/>
        <v>0</v>
      </c>
      <c r="L155" s="218">
        <f t="shared" si="56"/>
        <v>0</v>
      </c>
    </row>
    <row r="156" spans="1:12" ht="16.5" hidden="1" customHeight="1" x14ac:dyDescent="0.2">
      <c r="A156" s="237" t="s">
        <v>221</v>
      </c>
      <c r="B156" s="18"/>
      <c r="C156" s="267"/>
      <c r="D156" s="18">
        <f t="shared" si="53"/>
        <v>0</v>
      </c>
      <c r="E156" s="216"/>
      <c r="F156" s="265"/>
      <c r="G156" s="217">
        <f t="shared" si="54"/>
        <v>0</v>
      </c>
      <c r="H156" s="218">
        <f>[1]BYDEPT!BD156</f>
        <v>0</v>
      </c>
      <c r="I156" s="266"/>
      <c r="J156" s="218">
        <f t="shared" si="55"/>
        <v>0</v>
      </c>
      <c r="L156" s="218">
        <f t="shared" si="56"/>
        <v>0</v>
      </c>
    </row>
    <row r="157" spans="1:12" ht="16.5" hidden="1" customHeight="1" x14ac:dyDescent="0.2">
      <c r="A157" s="237" t="s">
        <v>222</v>
      </c>
      <c r="B157" s="18"/>
      <c r="C157" s="267"/>
      <c r="D157" s="18">
        <f t="shared" si="53"/>
        <v>0</v>
      </c>
      <c r="E157" s="216"/>
      <c r="F157" s="265"/>
      <c r="G157" s="217">
        <f t="shared" si="54"/>
        <v>0</v>
      </c>
      <c r="H157" s="218">
        <f>[1]BYDEPT!BD157</f>
        <v>0</v>
      </c>
      <c r="I157" s="266"/>
      <c r="J157" s="218">
        <f t="shared" si="55"/>
        <v>0</v>
      </c>
      <c r="L157" s="218">
        <f t="shared" si="56"/>
        <v>0</v>
      </c>
    </row>
    <row r="158" spans="1:12" ht="16.5" hidden="1" customHeight="1" x14ac:dyDescent="0.2">
      <c r="A158" s="237" t="s">
        <v>223</v>
      </c>
      <c r="B158" s="18"/>
      <c r="C158" s="267"/>
      <c r="D158" s="18">
        <f t="shared" si="53"/>
        <v>0</v>
      </c>
      <c r="E158" s="216"/>
      <c r="F158" s="265"/>
      <c r="G158" s="217">
        <f t="shared" si="54"/>
        <v>0</v>
      </c>
      <c r="H158" s="218">
        <f>[1]BYDEPT!BD158</f>
        <v>0</v>
      </c>
      <c r="I158" s="266"/>
      <c r="J158" s="218">
        <f t="shared" si="55"/>
        <v>0</v>
      </c>
      <c r="L158" s="218">
        <f t="shared" si="56"/>
        <v>0</v>
      </c>
    </row>
    <row r="159" spans="1:12" ht="16.5" customHeight="1" x14ac:dyDescent="0.2">
      <c r="A159" s="237" t="s">
        <v>224</v>
      </c>
      <c r="B159" s="18">
        <f>'[1]2016Cont.'!BI178-'[1]2016Cont.'!BE178</f>
        <v>185000</v>
      </c>
      <c r="C159" s="267"/>
      <c r="D159" s="18">
        <f t="shared" si="53"/>
        <v>185000</v>
      </c>
      <c r="E159" s="216"/>
      <c r="F159" s="265"/>
      <c r="G159" s="217">
        <f t="shared" si="54"/>
        <v>0</v>
      </c>
      <c r="H159" s="218">
        <f>[1]BYDEPT!BD159</f>
        <v>0</v>
      </c>
      <c r="I159" s="266"/>
      <c r="J159" s="218">
        <f t="shared" si="55"/>
        <v>0</v>
      </c>
      <c r="L159" s="218">
        <f t="shared" si="56"/>
        <v>185000</v>
      </c>
    </row>
    <row r="160" spans="1:12" ht="16.5" customHeight="1" x14ac:dyDescent="0.2">
      <c r="A160" s="237" t="s">
        <v>225</v>
      </c>
      <c r="B160" s="18">
        <f>'[1]2016Cont.'!BI187-'[1]2016Cont.'!BE187</f>
        <v>249661.07199999999</v>
      </c>
      <c r="C160" s="267"/>
      <c r="D160" s="18">
        <f t="shared" si="53"/>
        <v>249661.07199999999</v>
      </c>
      <c r="E160" s="216"/>
      <c r="F160" s="265"/>
      <c r="G160" s="217">
        <f t="shared" si="54"/>
        <v>0</v>
      </c>
      <c r="H160" s="218">
        <f>[1]BYDEPT!BD160</f>
        <v>102761</v>
      </c>
      <c r="I160" s="266"/>
      <c r="J160" s="218">
        <f t="shared" si="55"/>
        <v>-102761</v>
      </c>
      <c r="L160" s="218">
        <f t="shared" si="56"/>
        <v>146900.07199999999</v>
      </c>
    </row>
    <row r="161" spans="1:12" ht="16.5" hidden="1" customHeight="1" x14ac:dyDescent="0.2">
      <c r="A161" s="237" t="s">
        <v>226</v>
      </c>
      <c r="B161" s="18"/>
      <c r="C161" s="267"/>
      <c r="D161" s="18">
        <f t="shared" si="53"/>
        <v>0</v>
      </c>
      <c r="E161" s="216"/>
      <c r="F161" s="265"/>
      <c r="G161" s="217">
        <f t="shared" si="54"/>
        <v>0</v>
      </c>
      <c r="H161" s="218">
        <f>[1]BYDEPT!BD161</f>
        <v>0</v>
      </c>
      <c r="I161" s="266"/>
      <c r="J161" s="218">
        <f t="shared" si="55"/>
        <v>0</v>
      </c>
      <c r="L161" s="218">
        <f t="shared" si="56"/>
        <v>0</v>
      </c>
    </row>
    <row r="162" spans="1:12" ht="16.5" customHeight="1" x14ac:dyDescent="0.2">
      <c r="A162" s="237" t="s">
        <v>227</v>
      </c>
      <c r="B162" s="18">
        <f>3000-3000</f>
        <v>0</v>
      </c>
      <c r="C162" s="267">
        <v>26927</v>
      </c>
      <c r="D162" s="18">
        <f t="shared" si="53"/>
        <v>26927</v>
      </c>
      <c r="E162" s="216"/>
      <c r="F162" s="265"/>
      <c r="G162" s="217">
        <f t="shared" si="54"/>
        <v>0</v>
      </c>
      <c r="H162" s="218">
        <f>[1]BYDEPT!BD162</f>
        <v>26927</v>
      </c>
      <c r="I162" s="266"/>
      <c r="J162" s="218">
        <f t="shared" si="55"/>
        <v>-26927</v>
      </c>
      <c r="L162" s="218">
        <f t="shared" si="56"/>
        <v>0</v>
      </c>
    </row>
    <row r="163" spans="1:12" ht="16.5" hidden="1" customHeight="1" x14ac:dyDescent="0.2">
      <c r="A163" s="237" t="s">
        <v>228</v>
      </c>
      <c r="B163" s="18"/>
      <c r="C163" s="18"/>
      <c r="D163" s="18">
        <f t="shared" si="53"/>
        <v>0</v>
      </c>
      <c r="E163" s="216"/>
      <c r="F163" s="265"/>
      <c r="G163" s="217">
        <f t="shared" si="54"/>
        <v>0</v>
      </c>
      <c r="H163" s="218">
        <f>[1]BYDEPT!BD163</f>
        <v>0</v>
      </c>
      <c r="I163" s="266"/>
      <c r="J163" s="218">
        <f t="shared" si="55"/>
        <v>0</v>
      </c>
      <c r="L163" s="218">
        <f t="shared" ref="L163:L169" si="57">B163-H163</f>
        <v>0</v>
      </c>
    </row>
    <row r="164" spans="1:12" ht="16.5" hidden="1" customHeight="1" x14ac:dyDescent="0.2">
      <c r="A164" s="237" t="s">
        <v>229</v>
      </c>
      <c r="B164" s="18"/>
      <c r="C164" s="18"/>
      <c r="D164" s="18">
        <f t="shared" si="53"/>
        <v>0</v>
      </c>
      <c r="E164" s="216"/>
      <c r="F164" s="265"/>
      <c r="G164" s="217">
        <f t="shared" si="54"/>
        <v>0</v>
      </c>
      <c r="H164" s="218">
        <f>[1]BYDEPT!BD164</f>
        <v>0</v>
      </c>
      <c r="I164" s="266"/>
      <c r="J164" s="218">
        <f t="shared" si="55"/>
        <v>0</v>
      </c>
      <c r="L164" s="218">
        <f t="shared" si="57"/>
        <v>0</v>
      </c>
    </row>
    <row r="165" spans="1:12" ht="16.5" hidden="1" customHeight="1" x14ac:dyDescent="0.2">
      <c r="A165" s="237" t="s">
        <v>230</v>
      </c>
      <c r="B165" s="18"/>
      <c r="C165" s="18"/>
      <c r="D165" s="18">
        <f t="shared" si="53"/>
        <v>0</v>
      </c>
      <c r="E165" s="216"/>
      <c r="F165" s="265"/>
      <c r="G165" s="217">
        <f t="shared" si="54"/>
        <v>0</v>
      </c>
      <c r="H165" s="218">
        <f>[1]BYDEPT!BD165</f>
        <v>0</v>
      </c>
      <c r="I165" s="266"/>
      <c r="J165" s="218">
        <f t="shared" si="55"/>
        <v>0</v>
      </c>
      <c r="L165" s="218">
        <f t="shared" si="57"/>
        <v>0</v>
      </c>
    </row>
    <row r="166" spans="1:12" ht="16.5" hidden="1" customHeight="1" x14ac:dyDescent="0.2">
      <c r="A166" s="237" t="s">
        <v>231</v>
      </c>
      <c r="B166" s="18"/>
      <c r="C166" s="18"/>
      <c r="D166" s="18">
        <f t="shared" si="53"/>
        <v>0</v>
      </c>
      <c r="E166" s="216"/>
      <c r="F166" s="265"/>
      <c r="G166" s="217">
        <f t="shared" si="54"/>
        <v>0</v>
      </c>
      <c r="H166" s="218">
        <f>[1]BYDEPT!BD166</f>
        <v>0</v>
      </c>
      <c r="I166" s="266"/>
      <c r="J166" s="218">
        <f t="shared" si="55"/>
        <v>0</v>
      </c>
      <c r="L166" s="218">
        <f t="shared" si="57"/>
        <v>0</v>
      </c>
    </row>
    <row r="167" spans="1:12" ht="16.5" hidden="1" customHeight="1" x14ac:dyDescent="0.2">
      <c r="A167" s="237" t="s">
        <v>232</v>
      </c>
      <c r="B167" s="18"/>
      <c r="C167" s="18"/>
      <c r="D167" s="18">
        <f t="shared" si="53"/>
        <v>0</v>
      </c>
      <c r="E167" s="216"/>
      <c r="F167" s="265"/>
      <c r="G167" s="217">
        <f t="shared" si="54"/>
        <v>0</v>
      </c>
      <c r="H167" s="218">
        <f>[1]BYDEPT!BD167</f>
        <v>0</v>
      </c>
      <c r="I167" s="266"/>
      <c r="J167" s="218">
        <f t="shared" si="55"/>
        <v>0</v>
      </c>
      <c r="L167" s="218">
        <f t="shared" si="57"/>
        <v>0</v>
      </c>
    </row>
    <row r="168" spans="1:12" ht="16.5" hidden="1" customHeight="1" x14ac:dyDescent="0.2">
      <c r="A168" s="237" t="s">
        <v>233</v>
      </c>
      <c r="B168" s="18"/>
      <c r="C168" s="18"/>
      <c r="D168" s="18">
        <f t="shared" si="53"/>
        <v>0</v>
      </c>
      <c r="E168" s="216"/>
      <c r="F168" s="265"/>
      <c r="G168" s="217">
        <f t="shared" si="54"/>
        <v>0</v>
      </c>
      <c r="H168" s="218">
        <f>[1]BYDEPT!BD168</f>
        <v>0</v>
      </c>
      <c r="I168" s="266"/>
      <c r="J168" s="218">
        <f t="shared" si="55"/>
        <v>0</v>
      </c>
      <c r="L168" s="218">
        <f t="shared" si="57"/>
        <v>0</v>
      </c>
    </row>
    <row r="169" spans="1:12" ht="16.5" hidden="1" customHeight="1" x14ac:dyDescent="0.2">
      <c r="A169" s="237" t="s">
        <v>234</v>
      </c>
      <c r="B169" s="18"/>
      <c r="C169" s="18"/>
      <c r="D169" s="18">
        <f t="shared" si="53"/>
        <v>0</v>
      </c>
      <c r="E169" s="216"/>
      <c r="F169" s="265"/>
      <c r="G169" s="217">
        <f t="shared" si="54"/>
        <v>0</v>
      </c>
      <c r="H169" s="218">
        <f>[1]BYDEPT!BD169</f>
        <v>0</v>
      </c>
      <c r="I169" s="266"/>
      <c r="J169" s="218">
        <f t="shared" si="55"/>
        <v>0</v>
      </c>
      <c r="L169" s="218">
        <f t="shared" si="57"/>
        <v>0</v>
      </c>
    </row>
    <row r="170" spans="1:12" ht="16.5" hidden="1" customHeight="1" x14ac:dyDescent="0.2">
      <c r="A170" s="237"/>
      <c r="B170" s="18"/>
      <c r="C170" s="18"/>
      <c r="D170" s="18"/>
      <c r="E170" s="216"/>
      <c r="F170" s="265"/>
      <c r="G170" s="217"/>
      <c r="H170" s="218"/>
      <c r="I170" s="266"/>
      <c r="J170" s="218"/>
      <c r="L170" s="218"/>
    </row>
    <row r="171" spans="1:12" ht="15.75" customHeight="1" x14ac:dyDescent="0.2">
      <c r="A171" s="237" t="s">
        <v>235</v>
      </c>
      <c r="B171" s="29">
        <f>SUM(B172:B175)+SUM(B178:B191)+SUM(B196:B212)</f>
        <v>62500</v>
      </c>
      <c r="C171" s="29">
        <f t="shared" ref="C171:L171" si="58">SUM(C172:C175)+SUM(C178:C191)+SUM(C196:C212)</f>
        <v>0</v>
      </c>
      <c r="D171" s="32">
        <f t="shared" si="58"/>
        <v>62500</v>
      </c>
      <c r="E171" s="220">
        <f t="shared" si="58"/>
        <v>0</v>
      </c>
      <c r="F171" s="220">
        <f t="shared" si="58"/>
        <v>0</v>
      </c>
      <c r="G171" s="221">
        <f t="shared" si="58"/>
        <v>0</v>
      </c>
      <c r="H171" s="222">
        <f t="shared" si="58"/>
        <v>10000</v>
      </c>
      <c r="I171" s="271"/>
      <c r="J171" s="222">
        <f t="shared" si="58"/>
        <v>-10000</v>
      </c>
      <c r="K171" s="200">
        <f t="shared" si="58"/>
        <v>0</v>
      </c>
      <c r="L171" s="222">
        <f t="shared" si="58"/>
        <v>52500</v>
      </c>
    </row>
    <row r="172" spans="1:12" ht="16.5" hidden="1" customHeight="1" x14ac:dyDescent="0.2">
      <c r="A172" s="237" t="s">
        <v>51</v>
      </c>
      <c r="B172" s="18"/>
      <c r="C172" s="18"/>
      <c r="D172" s="18">
        <f t="shared" ref="D172:D174" si="59">SUM(B172:C172)</f>
        <v>0</v>
      </c>
      <c r="E172" s="216"/>
      <c r="F172" s="216"/>
      <c r="G172" s="217">
        <f>E172+F172</f>
        <v>0</v>
      </c>
      <c r="H172" s="218">
        <f>[1]BYDEPT!BD172</f>
        <v>0</v>
      </c>
      <c r="I172" s="266"/>
      <c r="J172" s="218">
        <f>G172-H172</f>
        <v>0</v>
      </c>
      <c r="L172" s="218">
        <f t="shared" ref="L172:L190" si="60">B172-H172</f>
        <v>0</v>
      </c>
    </row>
    <row r="173" spans="1:12" ht="16.5" customHeight="1" x14ac:dyDescent="0.2">
      <c r="A173" s="237" t="s">
        <v>52</v>
      </c>
      <c r="B173" s="18">
        <f>'[1]2016Cont.'!BH229</f>
        <v>50000</v>
      </c>
      <c r="C173" s="18"/>
      <c r="D173" s="18">
        <f t="shared" si="59"/>
        <v>50000</v>
      </c>
      <c r="E173" s="216"/>
      <c r="F173" s="216"/>
      <c r="G173" s="217">
        <f>E173+F173</f>
        <v>0</v>
      </c>
      <c r="H173" s="218">
        <f>[1]BYDEPT!BD173</f>
        <v>0</v>
      </c>
      <c r="I173" s="266"/>
      <c r="J173" s="218"/>
      <c r="L173" s="218">
        <f t="shared" si="60"/>
        <v>50000</v>
      </c>
    </row>
    <row r="174" spans="1:12" ht="16.5" hidden="1" customHeight="1" x14ac:dyDescent="0.2">
      <c r="A174" s="237" t="s">
        <v>53</v>
      </c>
      <c r="B174" s="18"/>
      <c r="C174" s="18"/>
      <c r="D174" s="18">
        <f t="shared" si="59"/>
        <v>0</v>
      </c>
      <c r="E174" s="216"/>
      <c r="F174" s="216"/>
      <c r="G174" s="217">
        <f>E174+F174</f>
        <v>0</v>
      </c>
      <c r="H174" s="218">
        <f>[1]BYDEPT!BD174</f>
        <v>0</v>
      </c>
      <c r="I174" s="266"/>
      <c r="J174" s="218">
        <f>G174-H174</f>
        <v>0</v>
      </c>
      <c r="L174" s="218">
        <f t="shared" si="60"/>
        <v>0</v>
      </c>
    </row>
    <row r="175" spans="1:12" ht="16.5" hidden="1" customHeight="1" x14ac:dyDescent="0.2">
      <c r="A175" s="237" t="s">
        <v>54</v>
      </c>
      <c r="B175" s="18">
        <f>B176+B177</f>
        <v>0</v>
      </c>
      <c r="C175" s="18">
        <f t="shared" ref="C175:D175" si="61">C176+C177</f>
        <v>0</v>
      </c>
      <c r="D175" s="18">
        <f t="shared" si="61"/>
        <v>0</v>
      </c>
      <c r="E175" s="216">
        <f>+E176+E177</f>
        <v>0</v>
      </c>
      <c r="F175" s="216">
        <f>+F176+F177</f>
        <v>0</v>
      </c>
      <c r="G175" s="217">
        <f>SUM(G176:G177)</f>
        <v>0</v>
      </c>
      <c r="H175" s="218">
        <f>+H176+H177</f>
        <v>0</v>
      </c>
      <c r="I175" s="266"/>
      <c r="J175" s="218">
        <f>SUM(J176:J177)</f>
        <v>0</v>
      </c>
      <c r="L175" s="218">
        <f t="shared" si="60"/>
        <v>0</v>
      </c>
    </row>
    <row r="176" spans="1:12" ht="16.5" hidden="1" customHeight="1" x14ac:dyDescent="0.2">
      <c r="A176" s="237" t="s">
        <v>55</v>
      </c>
      <c r="B176" s="18"/>
      <c r="C176" s="18"/>
      <c r="D176" s="18">
        <f t="shared" ref="D176:D190" si="62">SUM(B176:C176)</f>
        <v>0</v>
      </c>
      <c r="E176" s="216"/>
      <c r="F176" s="216"/>
      <c r="G176" s="217">
        <f t="shared" ref="G176:G187" si="63">E176+F176</f>
        <v>0</v>
      </c>
      <c r="H176" s="218">
        <f>[1]BYDEPT!BD176</f>
        <v>0</v>
      </c>
      <c r="I176" s="266"/>
      <c r="J176" s="218">
        <f t="shared" ref="J176:J187" si="64">G176-H176</f>
        <v>0</v>
      </c>
      <c r="L176" s="218">
        <f t="shared" si="60"/>
        <v>0</v>
      </c>
    </row>
    <row r="177" spans="1:12" ht="16.5" hidden="1" customHeight="1" x14ac:dyDescent="0.2">
      <c r="A177" s="237" t="s">
        <v>56</v>
      </c>
      <c r="B177" s="18"/>
      <c r="C177" s="18"/>
      <c r="D177" s="18">
        <f t="shared" si="62"/>
        <v>0</v>
      </c>
      <c r="E177" s="216"/>
      <c r="F177" s="216"/>
      <c r="G177" s="217">
        <f t="shared" si="63"/>
        <v>0</v>
      </c>
      <c r="H177" s="218">
        <f>[1]BYDEPT!BD177</f>
        <v>0</v>
      </c>
      <c r="I177" s="266"/>
      <c r="J177" s="218">
        <f t="shared" si="64"/>
        <v>0</v>
      </c>
      <c r="L177" s="218">
        <f t="shared" si="60"/>
        <v>0</v>
      </c>
    </row>
    <row r="178" spans="1:12" ht="16.5" hidden="1" customHeight="1" x14ac:dyDescent="0.2">
      <c r="A178" s="237" t="s">
        <v>57</v>
      </c>
      <c r="B178" s="18"/>
      <c r="C178" s="18"/>
      <c r="D178" s="18">
        <f t="shared" si="62"/>
        <v>0</v>
      </c>
      <c r="E178" s="216"/>
      <c r="F178" s="216"/>
      <c r="G178" s="217">
        <f t="shared" si="63"/>
        <v>0</v>
      </c>
      <c r="H178" s="218">
        <f>[1]BYDEPT!BD178</f>
        <v>0</v>
      </c>
      <c r="I178" s="266"/>
      <c r="J178" s="218">
        <f t="shared" si="64"/>
        <v>0</v>
      </c>
      <c r="L178" s="218">
        <f t="shared" si="60"/>
        <v>0</v>
      </c>
    </row>
    <row r="179" spans="1:12" ht="16.5" hidden="1" customHeight="1" x14ac:dyDescent="0.2">
      <c r="A179" s="237" t="s">
        <v>58</v>
      </c>
      <c r="B179" s="18"/>
      <c r="C179" s="18"/>
      <c r="D179" s="18">
        <f t="shared" si="62"/>
        <v>0</v>
      </c>
      <c r="E179" s="216"/>
      <c r="F179" s="216"/>
      <c r="G179" s="217"/>
      <c r="H179" s="218">
        <f>[1]BYDEPT!BD179</f>
        <v>0</v>
      </c>
      <c r="I179" s="266"/>
      <c r="J179" s="218"/>
      <c r="L179" s="218"/>
    </row>
    <row r="180" spans="1:12" ht="16.5" hidden="1" customHeight="1" x14ac:dyDescent="0.2">
      <c r="A180" s="237" t="s">
        <v>59</v>
      </c>
      <c r="B180" s="18"/>
      <c r="C180" s="18"/>
      <c r="D180" s="18">
        <f t="shared" si="62"/>
        <v>0</v>
      </c>
      <c r="E180" s="216"/>
      <c r="F180" s="216"/>
      <c r="G180" s="217">
        <f t="shared" si="63"/>
        <v>0</v>
      </c>
      <c r="H180" s="218">
        <f>[1]BYDEPT!BD180</f>
        <v>0</v>
      </c>
      <c r="I180" s="266"/>
      <c r="J180" s="218">
        <f t="shared" si="64"/>
        <v>0</v>
      </c>
      <c r="L180" s="218">
        <f t="shared" si="60"/>
        <v>0</v>
      </c>
    </row>
    <row r="181" spans="1:12" ht="16.5" hidden="1" customHeight="1" x14ac:dyDescent="0.2">
      <c r="A181" s="237" t="s">
        <v>60</v>
      </c>
      <c r="B181" s="18"/>
      <c r="C181" s="18"/>
      <c r="D181" s="18">
        <f t="shared" si="62"/>
        <v>0</v>
      </c>
      <c r="E181" s="216"/>
      <c r="F181" s="216"/>
      <c r="G181" s="217">
        <f t="shared" si="63"/>
        <v>0</v>
      </c>
      <c r="H181" s="218">
        <f>[1]BYDEPT!BD181</f>
        <v>0</v>
      </c>
      <c r="I181" s="266"/>
      <c r="J181" s="218">
        <f t="shared" si="64"/>
        <v>0</v>
      </c>
      <c r="L181" s="218">
        <f t="shared" si="60"/>
        <v>0</v>
      </c>
    </row>
    <row r="182" spans="1:12" ht="16.5" hidden="1" customHeight="1" x14ac:dyDescent="0.2">
      <c r="A182" s="272" t="s">
        <v>280</v>
      </c>
      <c r="B182" s="18"/>
      <c r="C182" s="18"/>
      <c r="D182" s="18">
        <f t="shared" si="62"/>
        <v>0</v>
      </c>
      <c r="E182" s="216"/>
      <c r="F182" s="216"/>
      <c r="G182" s="217"/>
      <c r="H182" s="218">
        <f>[1]BYDEPT!BD182</f>
        <v>0</v>
      </c>
      <c r="I182" s="266"/>
      <c r="J182" s="218"/>
      <c r="L182" s="218"/>
    </row>
    <row r="183" spans="1:12" ht="16.5" hidden="1" customHeight="1" x14ac:dyDescent="0.2">
      <c r="A183" s="237" t="s">
        <v>62</v>
      </c>
      <c r="B183" s="18"/>
      <c r="C183" s="18"/>
      <c r="D183" s="18">
        <f t="shared" si="62"/>
        <v>0</v>
      </c>
      <c r="E183" s="216"/>
      <c r="F183" s="216"/>
      <c r="G183" s="217">
        <f t="shared" si="63"/>
        <v>0</v>
      </c>
      <c r="H183" s="218">
        <f>[1]BYDEPT!BD183</f>
        <v>0</v>
      </c>
      <c r="I183" s="266"/>
      <c r="J183" s="218">
        <f t="shared" si="64"/>
        <v>0</v>
      </c>
      <c r="L183" s="218">
        <f t="shared" si="60"/>
        <v>0</v>
      </c>
    </row>
    <row r="184" spans="1:12" ht="16.5" hidden="1" customHeight="1" x14ac:dyDescent="0.2">
      <c r="A184" s="237" t="s">
        <v>63</v>
      </c>
      <c r="B184" s="18"/>
      <c r="C184" s="18"/>
      <c r="D184" s="18">
        <f t="shared" si="62"/>
        <v>0</v>
      </c>
      <c r="E184" s="216"/>
      <c r="F184" s="216"/>
      <c r="G184" s="217">
        <f t="shared" si="63"/>
        <v>0</v>
      </c>
      <c r="H184" s="218">
        <f>[1]BYDEPT!BD184</f>
        <v>0</v>
      </c>
      <c r="I184" s="266"/>
      <c r="J184" s="218">
        <f t="shared" si="64"/>
        <v>0</v>
      </c>
      <c r="L184" s="218">
        <f t="shared" si="60"/>
        <v>0</v>
      </c>
    </row>
    <row r="185" spans="1:12" ht="16.5" hidden="1" customHeight="1" x14ac:dyDescent="0.2">
      <c r="A185" s="237" t="s">
        <v>64</v>
      </c>
      <c r="B185" s="18"/>
      <c r="C185" s="18"/>
      <c r="D185" s="18">
        <f t="shared" si="62"/>
        <v>0</v>
      </c>
      <c r="E185" s="216"/>
      <c r="F185" s="216"/>
      <c r="G185" s="217"/>
      <c r="H185" s="218">
        <f>[1]BYDEPT!BD185</f>
        <v>0</v>
      </c>
      <c r="I185" s="266"/>
      <c r="J185" s="218"/>
      <c r="L185" s="218">
        <f t="shared" si="60"/>
        <v>0</v>
      </c>
    </row>
    <row r="186" spans="1:12" ht="16.5" hidden="1" customHeight="1" x14ac:dyDescent="0.2">
      <c r="A186" s="237" t="s">
        <v>65</v>
      </c>
      <c r="B186" s="18"/>
      <c r="C186" s="18"/>
      <c r="D186" s="18">
        <f t="shared" si="62"/>
        <v>0</v>
      </c>
      <c r="E186" s="216"/>
      <c r="F186" s="216"/>
      <c r="G186" s="217">
        <f t="shared" si="63"/>
        <v>0</v>
      </c>
      <c r="H186" s="218">
        <f>[1]BYDEPT!BD186</f>
        <v>0</v>
      </c>
      <c r="I186" s="266"/>
      <c r="J186" s="218">
        <f t="shared" si="64"/>
        <v>0</v>
      </c>
      <c r="L186" s="218">
        <f t="shared" si="60"/>
        <v>0</v>
      </c>
    </row>
    <row r="187" spans="1:12" ht="16.5" hidden="1" customHeight="1" x14ac:dyDescent="0.2">
      <c r="A187" s="237" t="s">
        <v>66</v>
      </c>
      <c r="B187" s="18"/>
      <c r="C187" s="18"/>
      <c r="D187" s="18">
        <f t="shared" si="62"/>
        <v>0</v>
      </c>
      <c r="E187" s="216"/>
      <c r="F187" s="216"/>
      <c r="G187" s="217">
        <f t="shared" si="63"/>
        <v>0</v>
      </c>
      <c r="H187" s="218">
        <f>[1]BYDEPT!BD187</f>
        <v>0</v>
      </c>
      <c r="I187" s="266"/>
      <c r="J187" s="218">
        <f t="shared" si="64"/>
        <v>0</v>
      </c>
      <c r="L187" s="218">
        <f t="shared" si="60"/>
        <v>0</v>
      </c>
    </row>
    <row r="188" spans="1:12" ht="16.5" hidden="1" customHeight="1" x14ac:dyDescent="0.2">
      <c r="A188" s="237" t="s">
        <v>67</v>
      </c>
      <c r="B188" s="18"/>
      <c r="C188" s="18"/>
      <c r="D188" s="18">
        <f t="shared" si="62"/>
        <v>0</v>
      </c>
      <c r="E188" s="216"/>
      <c r="F188" s="216"/>
      <c r="G188" s="217"/>
      <c r="H188" s="218">
        <f>[1]BYDEPT!BD188</f>
        <v>0</v>
      </c>
      <c r="I188" s="266"/>
      <c r="J188" s="218"/>
      <c r="L188" s="218">
        <f t="shared" si="60"/>
        <v>0</v>
      </c>
    </row>
    <row r="189" spans="1:12" ht="16.5" hidden="1" customHeight="1" x14ac:dyDescent="0.2">
      <c r="A189" s="237" t="s">
        <v>68</v>
      </c>
      <c r="B189" s="18"/>
      <c r="C189" s="18"/>
      <c r="D189" s="18">
        <f t="shared" si="62"/>
        <v>0</v>
      </c>
      <c r="E189" s="216"/>
      <c r="F189" s="216"/>
      <c r="G189" s="217">
        <f>E189+F189</f>
        <v>0</v>
      </c>
      <c r="H189" s="218">
        <f>[1]BYDEPT!BD189</f>
        <v>0</v>
      </c>
      <c r="I189" s="266"/>
      <c r="J189" s="218">
        <f>G189-H189</f>
        <v>0</v>
      </c>
      <c r="L189" s="218">
        <f t="shared" si="60"/>
        <v>0</v>
      </c>
    </row>
    <row r="190" spans="1:12" ht="16.5" hidden="1" customHeight="1" x14ac:dyDescent="0.2">
      <c r="A190" s="237" t="s">
        <v>69</v>
      </c>
      <c r="B190" s="18"/>
      <c r="C190" s="18"/>
      <c r="D190" s="18">
        <f t="shared" si="62"/>
        <v>0</v>
      </c>
      <c r="E190" s="216"/>
      <c r="F190" s="216"/>
      <c r="G190" s="217">
        <f>E190+F190</f>
        <v>0</v>
      </c>
      <c r="H190" s="218">
        <f>[1]BYDEPT!BD190</f>
        <v>0</v>
      </c>
      <c r="I190" s="266"/>
      <c r="J190" s="218">
        <f>G190-H190</f>
        <v>0</v>
      </c>
      <c r="L190" s="218">
        <f t="shared" si="60"/>
        <v>0</v>
      </c>
    </row>
    <row r="191" spans="1:12" ht="16.5" customHeight="1" x14ac:dyDescent="0.2">
      <c r="A191" s="237" t="s">
        <v>70</v>
      </c>
      <c r="B191" s="29">
        <f t="shared" ref="B191:H191" si="65">SUM(B192:B195)</f>
        <v>7000</v>
      </c>
      <c r="C191" s="29">
        <f t="shared" si="65"/>
        <v>0</v>
      </c>
      <c r="D191" s="32">
        <f t="shared" si="65"/>
        <v>7000</v>
      </c>
      <c r="E191" s="220">
        <f t="shared" si="65"/>
        <v>0</v>
      </c>
      <c r="F191" s="220">
        <f t="shared" si="65"/>
        <v>0</v>
      </c>
      <c r="G191" s="221">
        <f t="shared" si="65"/>
        <v>0</v>
      </c>
      <c r="H191" s="222">
        <f t="shared" si="65"/>
        <v>7000</v>
      </c>
      <c r="I191" s="271"/>
      <c r="J191" s="222">
        <f>SUM(J192:J195)</f>
        <v>-7000</v>
      </c>
      <c r="L191" s="222">
        <f>SUM(L192:L195)</f>
        <v>0</v>
      </c>
    </row>
    <row r="192" spans="1:12" ht="16.5" customHeight="1" x14ac:dyDescent="0.2">
      <c r="A192" s="237" t="s">
        <v>281</v>
      </c>
      <c r="B192" s="18">
        <f>'[1]2016Cont.'!BI247-'[1]2016Cont.'!BE247</f>
        <v>7000</v>
      </c>
      <c r="C192" s="18"/>
      <c r="D192" s="18">
        <f t="shared" ref="D192:D211" si="66">SUM(B192:C192)</f>
        <v>7000</v>
      </c>
      <c r="E192" s="216"/>
      <c r="F192" s="216"/>
      <c r="G192" s="217">
        <f t="shared" ref="G192:G211" si="67">E192+F192</f>
        <v>0</v>
      </c>
      <c r="H192" s="218">
        <f>[1]BYDEPT!BD192</f>
        <v>7000</v>
      </c>
      <c r="I192" s="266"/>
      <c r="J192" s="218">
        <f t="shared" ref="J192:J214" si="68">G192-H192</f>
        <v>-7000</v>
      </c>
      <c r="L192" s="218">
        <f t="shared" ref="L192:L211" si="69">B192-H192</f>
        <v>0</v>
      </c>
    </row>
    <row r="193" spans="1:12" ht="16.5" hidden="1" customHeight="1" x14ac:dyDescent="0.2">
      <c r="A193" s="237" t="s">
        <v>72</v>
      </c>
      <c r="B193" s="18"/>
      <c r="C193" s="18"/>
      <c r="D193" s="18">
        <f t="shared" si="66"/>
        <v>0</v>
      </c>
      <c r="E193" s="216"/>
      <c r="F193" s="216"/>
      <c r="G193" s="217">
        <f t="shared" si="67"/>
        <v>0</v>
      </c>
      <c r="H193" s="218">
        <f>[1]BYDEPT!BD193</f>
        <v>0</v>
      </c>
      <c r="I193" s="266"/>
      <c r="J193" s="218">
        <f t="shared" si="68"/>
        <v>0</v>
      </c>
      <c r="L193" s="218">
        <f t="shared" si="69"/>
        <v>0</v>
      </c>
    </row>
    <row r="194" spans="1:12" ht="16.5" hidden="1" customHeight="1" x14ac:dyDescent="0.2">
      <c r="A194" s="237" t="s">
        <v>73</v>
      </c>
      <c r="B194" s="18"/>
      <c r="C194" s="18"/>
      <c r="D194" s="18">
        <f t="shared" si="66"/>
        <v>0</v>
      </c>
      <c r="E194" s="216"/>
      <c r="F194" s="216"/>
      <c r="G194" s="217">
        <f t="shared" si="67"/>
        <v>0</v>
      </c>
      <c r="H194" s="218">
        <f>[1]BYDEPT!BD194</f>
        <v>0</v>
      </c>
      <c r="I194" s="266"/>
      <c r="J194" s="218">
        <f t="shared" si="68"/>
        <v>0</v>
      </c>
      <c r="L194" s="218">
        <f t="shared" si="69"/>
        <v>0</v>
      </c>
    </row>
    <row r="195" spans="1:12" ht="16.5" hidden="1" customHeight="1" x14ac:dyDescent="0.2">
      <c r="A195" s="237" t="s">
        <v>74</v>
      </c>
      <c r="B195" s="18"/>
      <c r="C195" s="18"/>
      <c r="D195" s="18">
        <f t="shared" si="66"/>
        <v>0</v>
      </c>
      <c r="E195" s="216"/>
      <c r="F195" s="216"/>
      <c r="G195" s="217">
        <f t="shared" si="67"/>
        <v>0</v>
      </c>
      <c r="H195" s="218">
        <f>[1]BYDEPT!BD195</f>
        <v>0</v>
      </c>
      <c r="I195" s="266"/>
      <c r="J195" s="218">
        <f t="shared" si="68"/>
        <v>0</v>
      </c>
      <c r="L195" s="218">
        <f t="shared" si="69"/>
        <v>0</v>
      </c>
    </row>
    <row r="196" spans="1:12" ht="16.5" hidden="1" customHeight="1" x14ac:dyDescent="0.2">
      <c r="A196" s="237" t="s">
        <v>75</v>
      </c>
      <c r="B196" s="18"/>
      <c r="C196" s="18"/>
      <c r="D196" s="18">
        <f t="shared" si="66"/>
        <v>0</v>
      </c>
      <c r="E196" s="216"/>
      <c r="F196" s="216"/>
      <c r="G196" s="217">
        <f>E196+F196</f>
        <v>0</v>
      </c>
      <c r="H196" s="218">
        <f>[1]BYDEPT!BD196</f>
        <v>0</v>
      </c>
      <c r="I196" s="266"/>
      <c r="J196" s="218">
        <f>G196-H196</f>
        <v>0</v>
      </c>
      <c r="L196" s="218">
        <f t="shared" si="69"/>
        <v>0</v>
      </c>
    </row>
    <row r="197" spans="1:12" ht="16.5" customHeight="1" x14ac:dyDescent="0.2">
      <c r="A197" s="237" t="s">
        <v>76</v>
      </c>
      <c r="B197" s="18">
        <f>'[1]2016Cont.'!BI252-'[1]2016Cont.'!BE252</f>
        <v>2500</v>
      </c>
      <c r="C197" s="18"/>
      <c r="D197" s="18">
        <f t="shared" si="66"/>
        <v>2500</v>
      </c>
      <c r="E197" s="216"/>
      <c r="F197" s="216"/>
      <c r="G197" s="217">
        <f t="shared" si="67"/>
        <v>0</v>
      </c>
      <c r="H197" s="218">
        <f>[1]BYDEPT!BD197</f>
        <v>0</v>
      </c>
      <c r="I197" s="266"/>
      <c r="J197" s="218">
        <f t="shared" si="68"/>
        <v>0</v>
      </c>
      <c r="L197" s="218">
        <f t="shared" si="69"/>
        <v>2500</v>
      </c>
    </row>
    <row r="198" spans="1:12" ht="16.5" hidden="1" customHeight="1" x14ac:dyDescent="0.2">
      <c r="A198" s="237" t="s">
        <v>77</v>
      </c>
      <c r="B198" s="18"/>
      <c r="C198" s="18"/>
      <c r="D198" s="18">
        <f t="shared" si="66"/>
        <v>0</v>
      </c>
      <c r="E198" s="216"/>
      <c r="F198" s="216"/>
      <c r="G198" s="217">
        <f t="shared" si="67"/>
        <v>0</v>
      </c>
      <c r="H198" s="218">
        <f>[1]BYDEPT!BD198</f>
        <v>0</v>
      </c>
      <c r="I198" s="266"/>
      <c r="J198" s="218">
        <f t="shared" si="68"/>
        <v>0</v>
      </c>
      <c r="L198" s="218">
        <f t="shared" si="69"/>
        <v>0</v>
      </c>
    </row>
    <row r="199" spans="1:12" ht="16.5" hidden="1" customHeight="1" x14ac:dyDescent="0.2">
      <c r="A199" s="237" t="s">
        <v>78</v>
      </c>
      <c r="B199" s="18"/>
      <c r="C199" s="18"/>
      <c r="D199" s="18">
        <f t="shared" si="66"/>
        <v>0</v>
      </c>
      <c r="E199" s="216"/>
      <c r="F199" s="216"/>
      <c r="G199" s="217">
        <f t="shared" si="67"/>
        <v>0</v>
      </c>
      <c r="H199" s="218">
        <f>[1]BYDEPT!BD199</f>
        <v>0</v>
      </c>
      <c r="I199" s="266"/>
      <c r="J199" s="218">
        <f t="shared" si="68"/>
        <v>0</v>
      </c>
      <c r="L199" s="218">
        <f t="shared" si="69"/>
        <v>0</v>
      </c>
    </row>
    <row r="200" spans="1:12" ht="16.5" hidden="1" customHeight="1" x14ac:dyDescent="0.2">
      <c r="A200" s="237" t="s">
        <v>79</v>
      </c>
      <c r="B200" s="18"/>
      <c r="C200" s="18"/>
      <c r="D200" s="18">
        <f t="shared" si="66"/>
        <v>0</v>
      </c>
      <c r="E200" s="216"/>
      <c r="F200" s="216"/>
      <c r="G200" s="217"/>
      <c r="H200" s="218">
        <f>[1]BYDEPT!BD200</f>
        <v>0</v>
      </c>
      <c r="I200" s="266"/>
      <c r="J200" s="218"/>
      <c r="L200" s="218">
        <f t="shared" si="69"/>
        <v>0</v>
      </c>
    </row>
    <row r="201" spans="1:12" ht="16.5" hidden="1" customHeight="1" x14ac:dyDescent="0.2">
      <c r="A201" s="237" t="s">
        <v>80</v>
      </c>
      <c r="B201" s="18"/>
      <c r="C201" s="18"/>
      <c r="D201" s="18">
        <f t="shared" si="66"/>
        <v>0</v>
      </c>
      <c r="E201" s="216"/>
      <c r="F201" s="216"/>
      <c r="G201" s="217"/>
      <c r="H201" s="218">
        <f>[1]BYDEPT!BD201</f>
        <v>0</v>
      </c>
      <c r="I201" s="266"/>
      <c r="J201" s="218">
        <f>G201-H201</f>
        <v>0</v>
      </c>
      <c r="L201" s="218">
        <f t="shared" si="69"/>
        <v>0</v>
      </c>
    </row>
    <row r="202" spans="1:12" ht="16.5" hidden="1" customHeight="1" x14ac:dyDescent="0.2">
      <c r="A202" s="237" t="s">
        <v>139</v>
      </c>
      <c r="B202" s="18"/>
      <c r="C202" s="18"/>
      <c r="D202" s="18">
        <f t="shared" si="66"/>
        <v>0</v>
      </c>
      <c r="E202" s="216"/>
      <c r="F202" s="216"/>
      <c r="G202" s="217">
        <f t="shared" si="67"/>
        <v>0</v>
      </c>
      <c r="H202" s="218">
        <f>[1]BYDEPT!BD202</f>
        <v>0</v>
      </c>
      <c r="I202" s="266"/>
      <c r="J202" s="218">
        <f t="shared" si="68"/>
        <v>0</v>
      </c>
      <c r="L202" s="218">
        <f t="shared" si="69"/>
        <v>0</v>
      </c>
    </row>
    <row r="203" spans="1:12" ht="16.5" hidden="1" customHeight="1" x14ac:dyDescent="0.2">
      <c r="A203" s="272" t="s">
        <v>82</v>
      </c>
      <c r="B203" s="18"/>
      <c r="C203" s="18"/>
      <c r="D203" s="18">
        <f t="shared" si="66"/>
        <v>0</v>
      </c>
      <c r="E203" s="216"/>
      <c r="F203" s="216"/>
      <c r="G203" s="217">
        <f t="shared" si="67"/>
        <v>0</v>
      </c>
      <c r="H203" s="218">
        <f>[1]BYDEPT!BD203</f>
        <v>0</v>
      </c>
      <c r="I203" s="266"/>
      <c r="J203" s="218">
        <f t="shared" si="68"/>
        <v>0</v>
      </c>
      <c r="L203" s="218">
        <f t="shared" si="69"/>
        <v>0</v>
      </c>
    </row>
    <row r="204" spans="1:12" ht="16.5" hidden="1" customHeight="1" x14ac:dyDescent="0.2">
      <c r="A204" s="272" t="s">
        <v>83</v>
      </c>
      <c r="B204" s="18"/>
      <c r="C204" s="18"/>
      <c r="D204" s="18">
        <f t="shared" si="66"/>
        <v>0</v>
      </c>
      <c r="E204" s="216"/>
      <c r="F204" s="216"/>
      <c r="G204" s="217">
        <f t="shared" si="67"/>
        <v>0</v>
      </c>
      <c r="H204" s="218">
        <f>[1]BYDEPT!BD204</f>
        <v>0</v>
      </c>
      <c r="I204" s="266"/>
      <c r="J204" s="218">
        <f t="shared" si="68"/>
        <v>0</v>
      </c>
      <c r="L204" s="218">
        <f t="shared" si="69"/>
        <v>0</v>
      </c>
    </row>
    <row r="205" spans="1:12" ht="16.5" hidden="1" customHeight="1" x14ac:dyDescent="0.2">
      <c r="A205" s="272" t="s">
        <v>84</v>
      </c>
      <c r="B205" s="18"/>
      <c r="C205" s="18"/>
      <c r="D205" s="18">
        <f t="shared" si="66"/>
        <v>0</v>
      </c>
      <c r="E205" s="216"/>
      <c r="F205" s="216"/>
      <c r="G205" s="217">
        <f t="shared" si="67"/>
        <v>0</v>
      </c>
      <c r="H205" s="218">
        <f>[1]BYDEPT!BD205</f>
        <v>0</v>
      </c>
      <c r="I205" s="266"/>
      <c r="J205" s="218">
        <f t="shared" si="68"/>
        <v>0</v>
      </c>
      <c r="L205" s="218">
        <f t="shared" si="69"/>
        <v>0</v>
      </c>
    </row>
    <row r="206" spans="1:12" ht="16.5" hidden="1" customHeight="1" x14ac:dyDescent="0.2">
      <c r="A206" s="272" t="s">
        <v>85</v>
      </c>
      <c r="B206" s="18"/>
      <c r="C206" s="18"/>
      <c r="D206" s="18">
        <f t="shared" si="66"/>
        <v>0</v>
      </c>
      <c r="E206" s="216"/>
      <c r="F206" s="216"/>
      <c r="G206" s="217"/>
      <c r="H206" s="218">
        <f>[1]BYDEPT!BD206</f>
        <v>0</v>
      </c>
      <c r="I206" s="266"/>
      <c r="J206" s="218"/>
      <c r="L206" s="218">
        <f t="shared" si="69"/>
        <v>0</v>
      </c>
    </row>
    <row r="207" spans="1:12" ht="16.5" hidden="1" customHeight="1" x14ac:dyDescent="0.2">
      <c r="A207" s="272" t="s">
        <v>86</v>
      </c>
      <c r="B207" s="18"/>
      <c r="C207" s="18"/>
      <c r="D207" s="18">
        <f t="shared" si="66"/>
        <v>0</v>
      </c>
      <c r="E207" s="216"/>
      <c r="F207" s="216"/>
      <c r="G207" s="217">
        <f t="shared" si="67"/>
        <v>0</v>
      </c>
      <c r="H207" s="218">
        <f>[1]BYDEPT!BD207</f>
        <v>0</v>
      </c>
      <c r="I207" s="266"/>
      <c r="J207" s="218">
        <f t="shared" si="68"/>
        <v>0</v>
      </c>
      <c r="L207" s="218">
        <f t="shared" si="69"/>
        <v>0</v>
      </c>
    </row>
    <row r="208" spans="1:12" ht="16.5" hidden="1" customHeight="1" x14ac:dyDescent="0.2">
      <c r="A208" s="272" t="s">
        <v>87</v>
      </c>
      <c r="B208" s="18"/>
      <c r="C208" s="18"/>
      <c r="D208" s="18">
        <f t="shared" si="66"/>
        <v>0</v>
      </c>
      <c r="E208" s="216"/>
      <c r="F208" s="216"/>
      <c r="G208" s="217">
        <f t="shared" si="67"/>
        <v>0</v>
      </c>
      <c r="H208" s="218">
        <f>[1]BYDEPT!BD208</f>
        <v>0</v>
      </c>
      <c r="I208" s="266"/>
      <c r="J208" s="218">
        <f t="shared" si="68"/>
        <v>0</v>
      </c>
      <c r="L208" s="218">
        <f t="shared" si="69"/>
        <v>0</v>
      </c>
    </row>
    <row r="209" spans="1:12" ht="16.5" hidden="1" customHeight="1" x14ac:dyDescent="0.2">
      <c r="A209" s="272" t="s">
        <v>88</v>
      </c>
      <c r="B209" s="18"/>
      <c r="C209" s="18"/>
      <c r="D209" s="18">
        <f t="shared" si="66"/>
        <v>0</v>
      </c>
      <c r="E209" s="216"/>
      <c r="F209" s="216"/>
      <c r="G209" s="217">
        <f t="shared" si="67"/>
        <v>0</v>
      </c>
      <c r="H209" s="218">
        <f>[1]BYDEPT!BD209</f>
        <v>0</v>
      </c>
      <c r="I209" s="266"/>
      <c r="J209" s="218">
        <f t="shared" si="68"/>
        <v>0</v>
      </c>
      <c r="L209" s="218">
        <f t="shared" si="69"/>
        <v>0</v>
      </c>
    </row>
    <row r="210" spans="1:12" ht="16.5" hidden="1" customHeight="1" x14ac:dyDescent="0.2">
      <c r="A210" s="272" t="s">
        <v>89</v>
      </c>
      <c r="B210" s="18"/>
      <c r="C210" s="18"/>
      <c r="D210" s="18">
        <f t="shared" si="66"/>
        <v>0</v>
      </c>
      <c r="E210" s="216"/>
      <c r="F210" s="216"/>
      <c r="G210" s="217">
        <f t="shared" si="67"/>
        <v>0</v>
      </c>
      <c r="H210" s="218">
        <f>[1]BYDEPT!BD210</f>
        <v>0</v>
      </c>
      <c r="I210" s="266"/>
      <c r="J210" s="218">
        <f t="shared" si="68"/>
        <v>0</v>
      </c>
      <c r="L210" s="218">
        <f t="shared" si="69"/>
        <v>0</v>
      </c>
    </row>
    <row r="211" spans="1:12" ht="16.5" hidden="1" customHeight="1" x14ac:dyDescent="0.2">
      <c r="A211" s="272" t="s">
        <v>90</v>
      </c>
      <c r="B211" s="18"/>
      <c r="C211" s="18"/>
      <c r="D211" s="18">
        <f t="shared" si="66"/>
        <v>0</v>
      </c>
      <c r="E211" s="216"/>
      <c r="F211" s="216"/>
      <c r="G211" s="217">
        <f t="shared" si="67"/>
        <v>0</v>
      </c>
      <c r="H211" s="218">
        <f>[1]BYDEPT!BD211</f>
        <v>0</v>
      </c>
      <c r="I211" s="266"/>
      <c r="J211" s="218">
        <f t="shared" si="68"/>
        <v>0</v>
      </c>
      <c r="L211" s="218">
        <f t="shared" si="69"/>
        <v>0</v>
      </c>
    </row>
    <row r="212" spans="1:12" ht="16.5" customHeight="1" x14ac:dyDescent="0.2">
      <c r="A212" s="237" t="s">
        <v>282</v>
      </c>
      <c r="B212" s="18">
        <f>B213+B214</f>
        <v>3000</v>
      </c>
      <c r="C212" s="18">
        <f t="shared" ref="C212:L212" si="70">C213+C214</f>
        <v>0</v>
      </c>
      <c r="D212" s="18">
        <f t="shared" si="70"/>
        <v>3000</v>
      </c>
      <c r="E212" s="216">
        <f t="shared" si="70"/>
        <v>0</v>
      </c>
      <c r="F212" s="265">
        <f t="shared" si="70"/>
        <v>0</v>
      </c>
      <c r="G212" s="217">
        <f t="shared" si="70"/>
        <v>0</v>
      </c>
      <c r="H212" s="218">
        <f t="shared" si="70"/>
        <v>3000</v>
      </c>
      <c r="I212" s="266"/>
      <c r="J212" s="218">
        <f t="shared" si="70"/>
        <v>-3000</v>
      </c>
      <c r="K212" s="200">
        <f t="shared" si="70"/>
        <v>0</v>
      </c>
      <c r="L212" s="218">
        <f t="shared" si="70"/>
        <v>0</v>
      </c>
    </row>
    <row r="213" spans="1:12" ht="16.5" hidden="1" customHeight="1" x14ac:dyDescent="0.2">
      <c r="A213" s="237" t="s">
        <v>92</v>
      </c>
      <c r="B213" s="18">
        <f>'[1]2016Cont.'!BF115</f>
        <v>3000</v>
      </c>
      <c r="C213" s="18"/>
      <c r="D213" s="18">
        <f t="shared" ref="D213:D214" si="71">SUM(B213:C213)</f>
        <v>3000</v>
      </c>
      <c r="E213" s="216"/>
      <c r="F213" s="265"/>
      <c r="G213" s="217"/>
      <c r="H213" s="218">
        <f>[1]BYDEPT!BD213</f>
        <v>3000</v>
      </c>
      <c r="I213" s="266"/>
      <c r="J213" s="218">
        <f t="shared" si="68"/>
        <v>-3000</v>
      </c>
      <c r="L213" s="218"/>
    </row>
    <row r="214" spans="1:12" ht="16.5" hidden="1" customHeight="1" x14ac:dyDescent="0.2">
      <c r="A214" s="237" t="s">
        <v>93</v>
      </c>
      <c r="B214" s="18"/>
      <c r="C214" s="18"/>
      <c r="D214" s="18">
        <f t="shared" si="71"/>
        <v>0</v>
      </c>
      <c r="E214" s="216"/>
      <c r="F214" s="265"/>
      <c r="G214" s="217"/>
      <c r="H214" s="218">
        <f>[1]BYDEPT!BD214</f>
        <v>0</v>
      </c>
      <c r="I214" s="266"/>
      <c r="J214" s="218">
        <f t="shared" si="68"/>
        <v>0</v>
      </c>
      <c r="L214" s="218"/>
    </row>
    <row r="215" spans="1:12" ht="15" customHeight="1" x14ac:dyDescent="0.2">
      <c r="A215" s="237"/>
      <c r="B215" s="18"/>
      <c r="C215" s="18"/>
      <c r="D215" s="18"/>
      <c r="E215" s="216"/>
      <c r="F215" s="265"/>
      <c r="G215" s="217"/>
      <c r="H215" s="218"/>
      <c r="I215" s="266"/>
      <c r="J215" s="218"/>
      <c r="L215" s="218"/>
    </row>
    <row r="216" spans="1:12" ht="16.5" customHeight="1" x14ac:dyDescent="0.2">
      <c r="A216" s="273" t="s">
        <v>283</v>
      </c>
      <c r="B216" s="226">
        <f t="shared" ref="B216:H216" si="72">B217+B218+SUM(B225:B228)</f>
        <v>78491300</v>
      </c>
      <c r="C216" s="226">
        <f t="shared" si="72"/>
        <v>0</v>
      </c>
      <c r="D216" s="226">
        <f t="shared" si="72"/>
        <v>78491300</v>
      </c>
      <c r="E216" s="226">
        <f t="shared" si="72"/>
        <v>0</v>
      </c>
      <c r="F216" s="227">
        <f t="shared" si="72"/>
        <v>0</v>
      </c>
      <c r="G216" s="228">
        <f t="shared" si="72"/>
        <v>0</v>
      </c>
      <c r="H216" s="229">
        <f t="shared" si="72"/>
        <v>26070619</v>
      </c>
      <c r="I216" s="274"/>
      <c r="J216" s="229">
        <f>J217+J218+SUM(J225:J228)</f>
        <v>-26070619</v>
      </c>
      <c r="L216" s="229">
        <f>L217+L218+SUM(L225:L228)</f>
        <v>52420681</v>
      </c>
    </row>
    <row r="217" spans="1:12" ht="16.5" customHeight="1" x14ac:dyDescent="0.2">
      <c r="A217" s="272" t="s">
        <v>247</v>
      </c>
      <c r="B217" s="18">
        <v>21312098</v>
      </c>
      <c r="C217" s="18"/>
      <c r="D217" s="18">
        <f>C217+B217</f>
        <v>21312098</v>
      </c>
      <c r="E217" s="216"/>
      <c r="F217" s="265"/>
      <c r="G217" s="217">
        <f>E217+F217</f>
        <v>0</v>
      </c>
      <c r="H217" s="218">
        <f>[1]BYDEPT!BD217</f>
        <v>10487081</v>
      </c>
      <c r="I217" s="266"/>
      <c r="J217" s="218">
        <f>G217-H217</f>
        <v>-10487081</v>
      </c>
      <c r="L217" s="218">
        <f>D217-H217</f>
        <v>10825017</v>
      </c>
    </row>
    <row r="218" spans="1:12" ht="16.5" customHeight="1" x14ac:dyDescent="0.2">
      <c r="A218" s="272" t="s">
        <v>249</v>
      </c>
      <c r="B218" s="220">
        <f>SUM(B219:B223)</f>
        <v>32102133</v>
      </c>
      <c r="C218" s="220">
        <f>SUM(C219:C223)</f>
        <v>0</v>
      </c>
      <c r="D218" s="220">
        <f>SUM(D219:D223)</f>
        <v>32102133</v>
      </c>
      <c r="E218" s="220">
        <f>SUM(E219:E222)</f>
        <v>0</v>
      </c>
      <c r="F218" s="275">
        <f>SUM(F219:F222)</f>
        <v>0</v>
      </c>
      <c r="G218" s="221">
        <f>SUM(G219:G222)</f>
        <v>0</v>
      </c>
      <c r="H218" s="222">
        <f>SUM(H219:H223)</f>
        <v>518489</v>
      </c>
      <c r="I218" s="271"/>
      <c r="J218" s="222">
        <f>SUM(J219:J222)</f>
        <v>-518489</v>
      </c>
      <c r="L218" s="222">
        <f>SUM(L219:L223)</f>
        <v>31583644</v>
      </c>
    </row>
    <row r="219" spans="1:12" ht="16.5" hidden="1" customHeight="1" x14ac:dyDescent="0.2">
      <c r="A219" s="272" t="s">
        <v>251</v>
      </c>
      <c r="B219" s="18">
        <f>'[1]2016SPFs'!P274</f>
        <v>0</v>
      </c>
      <c r="C219" s="276"/>
      <c r="D219" s="15">
        <f t="shared" ref="D219:D223" si="73">C219+B219</f>
        <v>0</v>
      </c>
      <c r="E219" s="216"/>
      <c r="F219" s="265"/>
      <c r="G219" s="217">
        <f t="shared" ref="G219:G228" si="74">E219+F219</f>
        <v>0</v>
      </c>
      <c r="H219" s="218">
        <f>[1]BYDEPT!BD219</f>
        <v>0</v>
      </c>
      <c r="I219" s="266"/>
      <c r="J219" s="218">
        <f>G219-H219</f>
        <v>0</v>
      </c>
      <c r="L219" s="218">
        <f>D219-H219</f>
        <v>0</v>
      </c>
    </row>
    <row r="220" spans="1:12" ht="16.5" customHeight="1" x14ac:dyDescent="0.2">
      <c r="A220" s="272" t="s">
        <v>253</v>
      </c>
      <c r="B220" s="18">
        <v>31417105</v>
      </c>
      <c r="C220" s="16"/>
      <c r="D220" s="15">
        <f t="shared" si="73"/>
        <v>31417105</v>
      </c>
      <c r="E220" s="216"/>
      <c r="F220" s="265"/>
      <c r="G220" s="217">
        <f t="shared" si="74"/>
        <v>0</v>
      </c>
      <c r="H220" s="218">
        <f>[1]BYDEPT!BD220</f>
        <v>72241</v>
      </c>
      <c r="I220" s="266"/>
      <c r="J220" s="218">
        <f>G220-H220</f>
        <v>-72241</v>
      </c>
      <c r="L220" s="218">
        <f>D220-H220</f>
        <v>31344864</v>
      </c>
    </row>
    <row r="221" spans="1:12" ht="16.5" customHeight="1" x14ac:dyDescent="0.2">
      <c r="A221" s="277" t="s">
        <v>255</v>
      </c>
      <c r="B221" s="27">
        <f>'[1]2016SPFs'!P275</f>
        <v>12280</v>
      </c>
      <c r="C221" s="64"/>
      <c r="D221" s="27">
        <f t="shared" si="73"/>
        <v>12280</v>
      </c>
      <c r="E221" s="216"/>
      <c r="F221" s="265"/>
      <c r="G221" s="217">
        <f t="shared" si="74"/>
        <v>0</v>
      </c>
      <c r="H221" s="218">
        <f>[1]BYDEPT!BD221</f>
        <v>0</v>
      </c>
      <c r="I221" s="266"/>
      <c r="J221" s="218">
        <f>G221-H221</f>
        <v>0</v>
      </c>
      <c r="L221" s="218">
        <f>D221-H221</f>
        <v>12280</v>
      </c>
    </row>
    <row r="222" spans="1:12" ht="16.5" customHeight="1" x14ac:dyDescent="0.2">
      <c r="A222" s="272" t="s">
        <v>257</v>
      </c>
      <c r="B222" s="18">
        <v>472748</v>
      </c>
      <c r="C222" s="16"/>
      <c r="D222" s="15">
        <f t="shared" si="73"/>
        <v>472748</v>
      </c>
      <c r="E222" s="216"/>
      <c r="F222" s="265"/>
      <c r="G222" s="217">
        <f t="shared" si="74"/>
        <v>0</v>
      </c>
      <c r="H222" s="218">
        <f>[1]BYDEPT!BD222</f>
        <v>446248</v>
      </c>
      <c r="I222" s="266"/>
      <c r="J222" s="218">
        <f>G222-H222</f>
        <v>-446248</v>
      </c>
      <c r="L222" s="218">
        <f>D222-H222</f>
        <v>26500</v>
      </c>
    </row>
    <row r="223" spans="1:12" ht="16.5" customHeight="1" x14ac:dyDescent="0.2">
      <c r="A223" s="272" t="s">
        <v>259</v>
      </c>
      <c r="B223" s="18">
        <f>'[1]2016SPFs'!P277</f>
        <v>200000</v>
      </c>
      <c r="C223" s="16"/>
      <c r="D223" s="15">
        <f t="shared" si="73"/>
        <v>200000</v>
      </c>
      <c r="E223" s="216"/>
      <c r="F223" s="265"/>
      <c r="G223" s="217">
        <f t="shared" si="74"/>
        <v>0</v>
      </c>
      <c r="H223" s="218">
        <f>[1]BYDEPT!BD223</f>
        <v>0</v>
      </c>
      <c r="I223" s="266"/>
      <c r="J223" s="218">
        <f>G223-H223</f>
        <v>0</v>
      </c>
      <c r="L223" s="218">
        <f>D223-H223</f>
        <v>200000</v>
      </c>
    </row>
    <row r="224" spans="1:12" ht="14.25" hidden="1" customHeight="1" x14ac:dyDescent="0.2">
      <c r="A224" s="237"/>
      <c r="B224" s="18"/>
      <c r="C224" s="16"/>
      <c r="D224" s="15"/>
      <c r="E224" s="16"/>
      <c r="F224" s="19"/>
      <c r="G224" s="217">
        <f t="shared" si="74"/>
        <v>0</v>
      </c>
      <c r="H224" s="235"/>
      <c r="I224" s="278"/>
      <c r="J224" s="235"/>
      <c r="L224" s="218"/>
    </row>
    <row r="225" spans="1:12" ht="18" customHeight="1" x14ac:dyDescent="0.2">
      <c r="A225" s="237" t="s">
        <v>260</v>
      </c>
      <c r="B225" s="18">
        <v>813875</v>
      </c>
      <c r="C225" s="16"/>
      <c r="D225" s="15">
        <f t="shared" ref="D225:D227" si="75">C225+B225</f>
        <v>813875</v>
      </c>
      <c r="E225" s="216"/>
      <c r="F225" s="265"/>
      <c r="G225" s="217">
        <f t="shared" si="74"/>
        <v>0</v>
      </c>
      <c r="H225" s="218">
        <f>[1]BYDEPT!BD225</f>
        <v>624875</v>
      </c>
      <c r="I225" s="266"/>
      <c r="J225" s="218">
        <f>G225-H225</f>
        <v>-624875</v>
      </c>
      <c r="L225" s="218">
        <f t="shared" ref="L225:L228" si="76">D225-H225</f>
        <v>189000</v>
      </c>
    </row>
    <row r="226" spans="1:12" ht="16.5" customHeight="1" x14ac:dyDescent="0.2">
      <c r="A226" s="237" t="s">
        <v>262</v>
      </c>
      <c r="B226" s="18">
        <f>'[1]2016SPFs'!M284</f>
        <v>200000</v>
      </c>
      <c r="C226" s="16"/>
      <c r="D226" s="15">
        <f t="shared" si="75"/>
        <v>200000</v>
      </c>
      <c r="E226" s="216"/>
      <c r="F226" s="265"/>
      <c r="G226" s="217">
        <f t="shared" si="74"/>
        <v>0</v>
      </c>
      <c r="H226" s="218">
        <f>[1]BYDEPT!BD226</f>
        <v>0</v>
      </c>
      <c r="I226" s="266"/>
      <c r="J226" s="218">
        <f t="shared" ref="J226:J228" si="77">G226-H226</f>
        <v>0</v>
      </c>
      <c r="L226" s="218">
        <f t="shared" si="76"/>
        <v>200000</v>
      </c>
    </row>
    <row r="227" spans="1:12" ht="16.5" customHeight="1" x14ac:dyDescent="0.2">
      <c r="A227" s="237" t="s">
        <v>263</v>
      </c>
      <c r="B227" s="18">
        <v>24063194</v>
      </c>
      <c r="C227" s="279"/>
      <c r="D227" s="15">
        <f t="shared" si="75"/>
        <v>24063194</v>
      </c>
      <c r="E227" s="216"/>
      <c r="F227" s="265"/>
      <c r="G227" s="217">
        <f>E227+F227</f>
        <v>0</v>
      </c>
      <c r="H227" s="218">
        <f>[1]BYDEPT!BD227</f>
        <v>14440174</v>
      </c>
      <c r="I227" s="266"/>
      <c r="J227" s="218">
        <f t="shared" si="77"/>
        <v>-14440174</v>
      </c>
      <c r="L227" s="218">
        <f t="shared" si="76"/>
        <v>9623020</v>
      </c>
    </row>
    <row r="228" spans="1:12" ht="16.5" hidden="1" customHeight="1" x14ac:dyDescent="0.2">
      <c r="A228" s="237" t="s">
        <v>264</v>
      </c>
      <c r="B228" s="18"/>
      <c r="C228" s="16"/>
      <c r="D228" s="15">
        <f t="shared" ref="D228" si="78">SUM(D229:D230)</f>
        <v>0</v>
      </c>
      <c r="E228" s="216"/>
      <c r="F228" s="265"/>
      <c r="G228" s="217">
        <f t="shared" si="74"/>
        <v>0</v>
      </c>
      <c r="H228" s="218">
        <f>[1]BYDEPT!BD228</f>
        <v>0</v>
      </c>
      <c r="I228" s="266"/>
      <c r="J228" s="218">
        <f t="shared" si="77"/>
        <v>0</v>
      </c>
      <c r="L228" s="218">
        <f t="shared" si="76"/>
        <v>0</v>
      </c>
    </row>
    <row r="229" spans="1:12" ht="15.75" customHeight="1" x14ac:dyDescent="0.2">
      <c r="A229" s="280"/>
      <c r="B229" s="281"/>
      <c r="C229" s="281"/>
      <c r="D229" s="281"/>
      <c r="E229" s="216"/>
      <c r="F229" s="265"/>
      <c r="G229" s="217"/>
      <c r="H229" s="218"/>
      <c r="I229" s="219"/>
      <c r="J229" s="218"/>
      <c r="L229" s="218"/>
    </row>
    <row r="230" spans="1:12" ht="16.5" customHeight="1" x14ac:dyDescent="0.2">
      <c r="A230" s="259" t="s">
        <v>284</v>
      </c>
      <c r="B230" s="282"/>
      <c r="C230" s="282"/>
      <c r="D230" s="282"/>
      <c r="E230" s="216"/>
      <c r="F230" s="216"/>
      <c r="G230" s="217">
        <f>E230+F230</f>
        <v>0</v>
      </c>
      <c r="H230" s="283">
        <f>[1]BYDEPT!BD230</f>
        <v>13951976</v>
      </c>
      <c r="I230" s="284"/>
      <c r="J230" s="283">
        <f>G230-H230</f>
        <v>-13951976</v>
      </c>
      <c r="L230" s="283"/>
    </row>
    <row r="231" spans="1:12" ht="14.25" customHeight="1" x14ac:dyDescent="0.2">
      <c r="A231" s="259"/>
      <c r="B231" s="282"/>
      <c r="C231" s="282"/>
      <c r="D231" s="282"/>
      <c r="E231" s="216"/>
      <c r="F231" s="216"/>
      <c r="G231" s="217"/>
      <c r="H231" s="283"/>
      <c r="I231" s="284"/>
      <c r="J231" s="283"/>
      <c r="L231" s="283"/>
    </row>
    <row r="232" spans="1:12" ht="16.5" customHeight="1" x14ac:dyDescent="0.2">
      <c r="A232" s="285" t="s">
        <v>285</v>
      </c>
      <c r="B232" s="286"/>
      <c r="C232" s="286"/>
      <c r="D232" s="286"/>
      <c r="E232" s="118">
        <f>SUM(E233:E242)</f>
        <v>0</v>
      </c>
      <c r="F232" s="118">
        <f>SUM(F233:F242)</f>
        <v>0</v>
      </c>
      <c r="G232" s="243">
        <f>SUM(G233:G242)</f>
        <v>0</v>
      </c>
      <c r="H232" s="244">
        <f>SUM(H233:H242)</f>
        <v>8486544</v>
      </c>
      <c r="I232" s="245"/>
      <c r="J232" s="244">
        <f>SUM(J233:J242)</f>
        <v>-8486544</v>
      </c>
      <c r="L232" s="244">
        <f>SUM(L233:L242)</f>
        <v>0</v>
      </c>
    </row>
    <row r="233" spans="1:12" ht="17.25" hidden="1" customHeight="1" x14ac:dyDescent="0.2">
      <c r="A233" s="215" t="s">
        <v>286</v>
      </c>
      <c r="B233" s="18"/>
      <c r="C233" s="18"/>
      <c r="D233" s="18"/>
      <c r="E233" s="216"/>
      <c r="F233" s="216"/>
      <c r="G233" s="217">
        <f t="shared" ref="G233:G242" si="79">E233+F233</f>
        <v>0</v>
      </c>
      <c r="H233" s="218">
        <f>[1]BYDEPT!BD233</f>
        <v>0</v>
      </c>
      <c r="I233" s="219"/>
      <c r="J233" s="218">
        <f t="shared" ref="J233:L242" si="80">G233-H233</f>
        <v>0</v>
      </c>
      <c r="L233" s="218">
        <f t="shared" si="80"/>
        <v>0</v>
      </c>
    </row>
    <row r="234" spans="1:12" ht="16.5" customHeight="1" x14ac:dyDescent="0.2">
      <c r="A234" s="215" t="s">
        <v>287</v>
      </c>
      <c r="B234" s="18"/>
      <c r="C234" s="18"/>
      <c r="D234" s="18"/>
      <c r="E234" s="216"/>
      <c r="F234" s="216"/>
      <c r="G234" s="217">
        <f t="shared" si="79"/>
        <v>0</v>
      </c>
      <c r="H234" s="218">
        <f>[1]BYDEPT!BD234</f>
        <v>954916</v>
      </c>
      <c r="I234" s="219"/>
      <c r="J234" s="218">
        <f t="shared" si="80"/>
        <v>-954916</v>
      </c>
      <c r="L234" s="218"/>
    </row>
    <row r="235" spans="1:12" ht="15" customHeight="1" x14ac:dyDescent="0.2">
      <c r="A235" s="215" t="s">
        <v>288</v>
      </c>
      <c r="B235" s="18"/>
      <c r="C235" s="18"/>
      <c r="D235" s="18"/>
      <c r="E235" s="216"/>
      <c r="F235" s="216"/>
      <c r="G235" s="217">
        <f t="shared" si="79"/>
        <v>0</v>
      </c>
      <c r="H235" s="218">
        <f>[1]BYDEPT!BD235</f>
        <v>3844148</v>
      </c>
      <c r="I235" s="219"/>
      <c r="J235" s="218">
        <f t="shared" si="80"/>
        <v>-3844148</v>
      </c>
      <c r="L235" s="218"/>
    </row>
    <row r="236" spans="1:12" ht="17.25" customHeight="1" x14ac:dyDescent="0.2">
      <c r="A236" s="160" t="s">
        <v>289</v>
      </c>
      <c r="B236" s="133"/>
      <c r="C236" s="133"/>
      <c r="D236" s="133"/>
      <c r="E236" s="216"/>
      <c r="F236" s="216"/>
      <c r="G236" s="217">
        <f t="shared" si="79"/>
        <v>0</v>
      </c>
      <c r="H236" s="218">
        <f>[1]BYDEPT!BD236</f>
        <v>745167</v>
      </c>
      <c r="I236" s="219"/>
      <c r="J236" s="218">
        <f t="shared" si="80"/>
        <v>-745167</v>
      </c>
      <c r="L236" s="218"/>
    </row>
    <row r="237" spans="1:12" ht="16.5" customHeight="1" x14ac:dyDescent="0.2">
      <c r="A237" s="18" t="s">
        <v>290</v>
      </c>
      <c r="B237" s="18"/>
      <c r="C237" s="18"/>
      <c r="D237" s="18"/>
      <c r="E237" s="216"/>
      <c r="F237" s="216"/>
      <c r="G237" s="217">
        <f t="shared" si="79"/>
        <v>0</v>
      </c>
      <c r="H237" s="218">
        <f>[1]BYDEPT!BD237</f>
        <v>2942313</v>
      </c>
      <c r="I237" s="219"/>
      <c r="J237" s="218">
        <f t="shared" si="80"/>
        <v>-2942313</v>
      </c>
      <c r="L237" s="218"/>
    </row>
    <row r="238" spans="1:12" ht="16.5" hidden="1" customHeight="1" x14ac:dyDescent="0.2">
      <c r="A238" s="287" t="s">
        <v>291</v>
      </c>
      <c r="B238" s="27"/>
      <c r="C238" s="64"/>
      <c r="D238" s="288"/>
      <c r="E238" s="216"/>
      <c r="F238" s="216"/>
      <c r="G238" s="217">
        <f t="shared" si="79"/>
        <v>0</v>
      </c>
      <c r="H238" s="218">
        <f>[1]BYDEPT!BD238</f>
        <v>0</v>
      </c>
      <c r="I238" s="219"/>
      <c r="J238" s="218">
        <f t="shared" si="80"/>
        <v>0</v>
      </c>
      <c r="L238" s="218">
        <f t="shared" si="80"/>
        <v>0</v>
      </c>
    </row>
    <row r="239" spans="1:12" ht="16.5" hidden="1" customHeight="1" x14ac:dyDescent="0.2">
      <c r="A239" s="124" t="s">
        <v>292</v>
      </c>
      <c r="B239" s="15"/>
      <c r="C239" s="16"/>
      <c r="D239" s="15"/>
      <c r="E239" s="216"/>
      <c r="F239" s="216"/>
      <c r="G239" s="217">
        <f t="shared" si="79"/>
        <v>0</v>
      </c>
      <c r="H239" s="218">
        <f>[1]BYDEPT!BD239</f>
        <v>0</v>
      </c>
      <c r="I239" s="219"/>
      <c r="J239" s="218">
        <f t="shared" si="80"/>
        <v>0</v>
      </c>
      <c r="L239" s="218">
        <f t="shared" si="80"/>
        <v>0</v>
      </c>
    </row>
    <row r="240" spans="1:12" ht="16.5" hidden="1" customHeight="1" x14ac:dyDescent="0.2">
      <c r="A240" s="215" t="s">
        <v>293</v>
      </c>
      <c r="B240" s="18"/>
      <c r="C240" s="16"/>
      <c r="D240" s="15"/>
      <c r="E240" s="216"/>
      <c r="F240" s="216"/>
      <c r="G240" s="217">
        <f t="shared" si="79"/>
        <v>0</v>
      </c>
      <c r="H240" s="218">
        <f>[1]BYDEPT!BD240</f>
        <v>0</v>
      </c>
      <c r="I240" s="219"/>
      <c r="J240" s="218">
        <f t="shared" si="80"/>
        <v>0</v>
      </c>
      <c r="L240" s="218">
        <f t="shared" si="80"/>
        <v>0</v>
      </c>
    </row>
    <row r="241" spans="1:12" ht="16.5" hidden="1" customHeight="1" x14ac:dyDescent="0.2">
      <c r="A241" s="215" t="s">
        <v>294</v>
      </c>
      <c r="B241" s="18"/>
      <c r="C241" s="18"/>
      <c r="D241" s="18"/>
      <c r="E241" s="216"/>
      <c r="F241" s="216"/>
      <c r="G241" s="217">
        <f t="shared" si="79"/>
        <v>0</v>
      </c>
      <c r="H241" s="218">
        <f>[1]BYDEPT!BD241</f>
        <v>0</v>
      </c>
      <c r="I241" s="219"/>
      <c r="J241" s="218">
        <f t="shared" si="80"/>
        <v>0</v>
      </c>
      <c r="L241" s="218">
        <f t="shared" si="80"/>
        <v>0</v>
      </c>
    </row>
    <row r="242" spans="1:12" ht="16.5" hidden="1" customHeight="1" x14ac:dyDescent="0.2">
      <c r="A242" s="215" t="s">
        <v>295</v>
      </c>
      <c r="B242" s="18"/>
      <c r="C242" s="18"/>
      <c r="D242" s="18"/>
      <c r="E242" s="216"/>
      <c r="F242" s="216"/>
      <c r="G242" s="217">
        <f t="shared" si="79"/>
        <v>0</v>
      </c>
      <c r="H242" s="218">
        <f>[1]BYDEPT!BD242</f>
        <v>0</v>
      </c>
      <c r="I242" s="219"/>
      <c r="J242" s="218">
        <f t="shared" si="80"/>
        <v>0</v>
      </c>
      <c r="L242" s="218">
        <f t="shared" si="80"/>
        <v>0</v>
      </c>
    </row>
    <row r="243" spans="1:12" ht="21.75" customHeight="1" thickBot="1" x14ac:dyDescent="0.25">
      <c r="A243" s="289" t="s">
        <v>100</v>
      </c>
      <c r="B243" s="290">
        <f>B126</f>
        <v>107978126.3</v>
      </c>
      <c r="C243" s="290">
        <f t="shared" ref="C243:D243" si="81">C126</f>
        <v>5000</v>
      </c>
      <c r="D243" s="291">
        <f t="shared" si="81"/>
        <v>107983126.3</v>
      </c>
      <c r="E243" s="292">
        <f>E125+E123</f>
        <v>3350000000</v>
      </c>
      <c r="F243" s="292">
        <f>F125+F123</f>
        <v>0</v>
      </c>
      <c r="G243" s="293">
        <f>G125+G123</f>
        <v>3350000000</v>
      </c>
      <c r="H243" s="294">
        <f>H125+H123</f>
        <v>3018771388</v>
      </c>
      <c r="I243" s="295">
        <f>H243/G243</f>
        <v>0.90112578746268657</v>
      </c>
      <c r="J243" s="294">
        <f>J125+J123</f>
        <v>331228612</v>
      </c>
      <c r="K243" s="296"/>
      <c r="L243" s="297">
        <f>L126</f>
        <v>64579975.299999997</v>
      </c>
    </row>
    <row r="244" spans="1:12" ht="16.5" customHeight="1" thickTop="1" x14ac:dyDescent="0.2">
      <c r="A244" s="298"/>
      <c r="B244" s="242"/>
      <c r="C244" s="242"/>
      <c r="D244" s="242"/>
      <c r="E244" s="299"/>
      <c r="F244" s="299"/>
      <c r="G244" s="299"/>
      <c r="H244" s="299"/>
      <c r="I244" s="257"/>
      <c r="J244" s="299"/>
      <c r="L244" s="90"/>
    </row>
    <row r="245" spans="1:12" ht="16.5" customHeight="1" x14ac:dyDescent="0.2">
      <c r="A245" s="298"/>
      <c r="B245" s="242"/>
      <c r="C245" s="242"/>
      <c r="D245" s="242"/>
      <c r="E245" s="299"/>
      <c r="F245" s="299"/>
      <c r="G245" s="299"/>
      <c r="H245" s="299"/>
      <c r="I245" s="257"/>
      <c r="J245" s="299"/>
      <c r="L245" s="90"/>
    </row>
    <row r="246" spans="1:12" ht="16.5" customHeight="1" x14ac:dyDescent="0.2">
      <c r="A246" s="298"/>
      <c r="B246" s="242"/>
      <c r="C246" s="242"/>
      <c r="D246" s="242"/>
      <c r="E246" s="299"/>
      <c r="F246" s="299"/>
      <c r="G246" s="299"/>
      <c r="H246" s="299"/>
      <c r="I246" s="257"/>
      <c r="J246" s="299"/>
      <c r="L246" s="90"/>
    </row>
    <row r="247" spans="1:12" ht="16.5" customHeight="1" x14ac:dyDescent="0.2">
      <c r="A247" s="298"/>
      <c r="B247" s="242"/>
      <c r="C247" s="242"/>
      <c r="D247" s="242"/>
      <c r="E247" s="299"/>
      <c r="F247" s="299"/>
      <c r="G247" s="299"/>
      <c r="H247" s="299"/>
      <c r="I247" s="257"/>
      <c r="J247" s="299"/>
      <c r="L247" s="90"/>
    </row>
    <row r="248" spans="1:12" ht="16.5" customHeight="1" x14ac:dyDescent="0.2">
      <c r="A248" s="298"/>
      <c r="B248" s="242"/>
      <c r="C248" s="242"/>
      <c r="D248" s="242"/>
      <c r="E248" s="299"/>
      <c r="F248" s="299"/>
      <c r="G248" s="299"/>
      <c r="H248" s="299"/>
      <c r="I248" s="257"/>
      <c r="J248" s="299"/>
      <c r="L248" s="90"/>
    </row>
    <row r="249" spans="1:12" ht="16.5" customHeight="1" x14ac:dyDescent="0.2">
      <c r="A249" s="298"/>
      <c r="B249" s="242"/>
      <c r="C249" s="242"/>
      <c r="D249" s="242"/>
      <c r="E249" s="299"/>
      <c r="F249" s="299"/>
      <c r="G249" s="299"/>
      <c r="H249" s="299"/>
      <c r="I249" s="257"/>
      <c r="J249" s="299"/>
      <c r="L249" s="90"/>
    </row>
    <row r="250" spans="1:12" x14ac:dyDescent="0.2">
      <c r="E250" s="301"/>
      <c r="F250" s="301"/>
      <c r="G250" s="301"/>
      <c r="H250" s="301"/>
      <c r="I250" s="219"/>
      <c r="J250" s="301"/>
      <c r="L250" s="27"/>
    </row>
    <row r="251" spans="1:12" x14ac:dyDescent="0.2">
      <c r="E251" s="301"/>
      <c r="F251" s="301"/>
      <c r="G251" s="301"/>
      <c r="H251" s="301"/>
      <c r="I251" s="219"/>
      <c r="J251" s="301"/>
      <c r="L251" s="27"/>
    </row>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62" right="0.25" top="0.55000000000000004" bottom="0.48" header="0.3" footer="0.3"/>
  <pageSetup paperSize="9" scale="70" orientation="portrait" r:id="rId1"/>
  <headerFooter alignWithMargins="0">
    <oddHeader>&amp;R&amp;"Arial,Bold"ANNEX A-1</oddHeader>
    <oddFooter>&amp;C&amp;8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88"/>
  <sheetViews>
    <sheetView zoomScale="106" zoomScaleNormal="106" zoomScaleSheetLayoutView="100" workbookViewId="0">
      <pane xSplit="1" ySplit="8" topLeftCell="B39" activePane="bottomRight" state="frozen"/>
      <selection pane="topRight" activeCell="B1" sqref="B1"/>
      <selection pane="bottomLeft" activeCell="A6" sqref="A6"/>
      <selection pane="bottomRight" activeCell="I48" sqref="I48"/>
    </sheetView>
  </sheetViews>
  <sheetFormatPr defaultRowHeight="12.75" x14ac:dyDescent="0.2"/>
  <cols>
    <col min="1" max="1" width="20.85546875" style="314" customWidth="1"/>
    <col min="2" max="2" width="10.85546875" style="314" customWidth="1"/>
    <col min="3" max="3" width="10.7109375" style="314" customWidth="1"/>
    <col min="4" max="4" width="11.42578125" style="314" customWidth="1"/>
    <col min="5" max="5" width="10.7109375" style="314" customWidth="1"/>
    <col min="6" max="6" width="2.42578125" style="307" customWidth="1"/>
    <col min="7" max="7" width="18" style="314" customWidth="1"/>
    <col min="8" max="11" width="10.7109375" style="314" customWidth="1"/>
    <col min="12" max="12" width="34.28515625" style="314" customWidth="1"/>
    <col min="13" max="13" width="32" style="406" customWidth="1"/>
    <col min="14" max="237" width="9.140625" style="314"/>
    <col min="238" max="238" width="32.28515625" style="314" customWidth="1"/>
    <col min="239" max="239" width="10" style="314" customWidth="1"/>
    <col min="240" max="240" width="11" style="314" customWidth="1"/>
    <col min="241" max="241" width="11.140625" style="314" customWidth="1"/>
    <col min="242" max="242" width="13.42578125" style="314" customWidth="1"/>
    <col min="243" max="243" width="59.42578125" style="314" customWidth="1"/>
    <col min="244" max="244" width="19.7109375" style="314" customWidth="1"/>
    <col min="245" max="245" width="14.7109375" style="314" customWidth="1"/>
    <col min="246" max="493" width="9.140625" style="314"/>
    <col min="494" max="494" width="32.28515625" style="314" customWidth="1"/>
    <col min="495" max="495" width="10" style="314" customWidth="1"/>
    <col min="496" max="496" width="11" style="314" customWidth="1"/>
    <col min="497" max="497" width="11.140625" style="314" customWidth="1"/>
    <col min="498" max="498" width="13.42578125" style="314" customWidth="1"/>
    <col min="499" max="499" width="59.42578125" style="314" customWidth="1"/>
    <col min="500" max="500" width="19.7109375" style="314" customWidth="1"/>
    <col min="501" max="501" width="14.7109375" style="314" customWidth="1"/>
    <col min="502" max="749" width="9.140625" style="314"/>
    <col min="750" max="750" width="32.28515625" style="314" customWidth="1"/>
    <col min="751" max="751" width="10" style="314" customWidth="1"/>
    <col min="752" max="752" width="11" style="314" customWidth="1"/>
    <col min="753" max="753" width="11.140625" style="314" customWidth="1"/>
    <col min="754" max="754" width="13.42578125" style="314" customWidth="1"/>
    <col min="755" max="755" width="59.42578125" style="314" customWidth="1"/>
    <col min="756" max="756" width="19.7109375" style="314" customWidth="1"/>
    <col min="757" max="757" width="14.7109375" style="314" customWidth="1"/>
    <col min="758" max="1005" width="9.140625" style="314"/>
    <col min="1006" max="1006" width="32.28515625" style="314" customWidth="1"/>
    <col min="1007" max="1007" width="10" style="314" customWidth="1"/>
    <col min="1008" max="1008" width="11" style="314" customWidth="1"/>
    <col min="1009" max="1009" width="11.140625" style="314" customWidth="1"/>
    <col min="1010" max="1010" width="13.42578125" style="314" customWidth="1"/>
    <col min="1011" max="1011" width="59.42578125" style="314" customWidth="1"/>
    <col min="1012" max="1012" width="19.7109375" style="314" customWidth="1"/>
    <col min="1013" max="1013" width="14.7109375" style="314" customWidth="1"/>
    <col min="1014" max="1261" width="9.140625" style="314"/>
    <col min="1262" max="1262" width="32.28515625" style="314" customWidth="1"/>
    <col min="1263" max="1263" width="10" style="314" customWidth="1"/>
    <col min="1264" max="1264" width="11" style="314" customWidth="1"/>
    <col min="1265" max="1265" width="11.140625" style="314" customWidth="1"/>
    <col min="1266" max="1266" width="13.42578125" style="314" customWidth="1"/>
    <col min="1267" max="1267" width="59.42578125" style="314" customWidth="1"/>
    <col min="1268" max="1268" width="19.7109375" style="314" customWidth="1"/>
    <col min="1269" max="1269" width="14.7109375" style="314" customWidth="1"/>
    <col min="1270" max="1517" width="9.140625" style="314"/>
    <col min="1518" max="1518" width="32.28515625" style="314" customWidth="1"/>
    <col min="1519" max="1519" width="10" style="314" customWidth="1"/>
    <col min="1520" max="1520" width="11" style="314" customWidth="1"/>
    <col min="1521" max="1521" width="11.140625" style="314" customWidth="1"/>
    <col min="1522" max="1522" width="13.42578125" style="314" customWidth="1"/>
    <col min="1523" max="1523" width="59.42578125" style="314" customWidth="1"/>
    <col min="1524" max="1524" width="19.7109375" style="314" customWidth="1"/>
    <col min="1525" max="1525" width="14.7109375" style="314" customWidth="1"/>
    <col min="1526" max="1773" width="9.140625" style="314"/>
    <col min="1774" max="1774" width="32.28515625" style="314" customWidth="1"/>
    <col min="1775" max="1775" width="10" style="314" customWidth="1"/>
    <col min="1776" max="1776" width="11" style="314" customWidth="1"/>
    <col min="1777" max="1777" width="11.140625" style="314" customWidth="1"/>
    <col min="1778" max="1778" width="13.42578125" style="314" customWidth="1"/>
    <col min="1779" max="1779" width="59.42578125" style="314" customWidth="1"/>
    <col min="1780" max="1780" width="19.7109375" style="314" customWidth="1"/>
    <col min="1781" max="1781" width="14.7109375" style="314" customWidth="1"/>
    <col min="1782" max="2029" width="9.140625" style="314"/>
    <col min="2030" max="2030" width="32.28515625" style="314" customWidth="1"/>
    <col min="2031" max="2031" width="10" style="314" customWidth="1"/>
    <col min="2032" max="2032" width="11" style="314" customWidth="1"/>
    <col min="2033" max="2033" width="11.140625" style="314" customWidth="1"/>
    <col min="2034" max="2034" width="13.42578125" style="314" customWidth="1"/>
    <col min="2035" max="2035" width="59.42578125" style="314" customWidth="1"/>
    <col min="2036" max="2036" width="19.7109375" style="314" customWidth="1"/>
    <col min="2037" max="2037" width="14.7109375" style="314" customWidth="1"/>
    <col min="2038" max="2285" width="9.140625" style="314"/>
    <col min="2286" max="2286" width="32.28515625" style="314" customWidth="1"/>
    <col min="2287" max="2287" width="10" style="314" customWidth="1"/>
    <col min="2288" max="2288" width="11" style="314" customWidth="1"/>
    <col min="2289" max="2289" width="11.140625" style="314" customWidth="1"/>
    <col min="2290" max="2290" width="13.42578125" style="314" customWidth="1"/>
    <col min="2291" max="2291" width="59.42578125" style="314" customWidth="1"/>
    <col min="2292" max="2292" width="19.7109375" style="314" customWidth="1"/>
    <col min="2293" max="2293" width="14.7109375" style="314" customWidth="1"/>
    <col min="2294" max="2541" width="9.140625" style="314"/>
    <col min="2542" max="2542" width="32.28515625" style="314" customWidth="1"/>
    <col min="2543" max="2543" width="10" style="314" customWidth="1"/>
    <col min="2544" max="2544" width="11" style="314" customWidth="1"/>
    <col min="2545" max="2545" width="11.140625" style="314" customWidth="1"/>
    <col min="2546" max="2546" width="13.42578125" style="314" customWidth="1"/>
    <col min="2547" max="2547" width="59.42578125" style="314" customWidth="1"/>
    <col min="2548" max="2548" width="19.7109375" style="314" customWidth="1"/>
    <col min="2549" max="2549" width="14.7109375" style="314" customWidth="1"/>
    <col min="2550" max="2797" width="9.140625" style="314"/>
    <col min="2798" max="2798" width="32.28515625" style="314" customWidth="1"/>
    <col min="2799" max="2799" width="10" style="314" customWidth="1"/>
    <col min="2800" max="2800" width="11" style="314" customWidth="1"/>
    <col min="2801" max="2801" width="11.140625" style="314" customWidth="1"/>
    <col min="2802" max="2802" width="13.42578125" style="314" customWidth="1"/>
    <col min="2803" max="2803" width="59.42578125" style="314" customWidth="1"/>
    <col min="2804" max="2804" width="19.7109375" style="314" customWidth="1"/>
    <col min="2805" max="2805" width="14.7109375" style="314" customWidth="1"/>
    <col min="2806" max="3053" width="9.140625" style="314"/>
    <col min="3054" max="3054" width="32.28515625" style="314" customWidth="1"/>
    <col min="3055" max="3055" width="10" style="314" customWidth="1"/>
    <col min="3056" max="3056" width="11" style="314" customWidth="1"/>
    <col min="3057" max="3057" width="11.140625" style="314" customWidth="1"/>
    <col min="3058" max="3058" width="13.42578125" style="314" customWidth="1"/>
    <col min="3059" max="3059" width="59.42578125" style="314" customWidth="1"/>
    <col min="3060" max="3060" width="19.7109375" style="314" customWidth="1"/>
    <col min="3061" max="3061" width="14.7109375" style="314" customWidth="1"/>
    <col min="3062" max="3309" width="9.140625" style="314"/>
    <col min="3310" max="3310" width="32.28515625" style="314" customWidth="1"/>
    <col min="3311" max="3311" width="10" style="314" customWidth="1"/>
    <col min="3312" max="3312" width="11" style="314" customWidth="1"/>
    <col min="3313" max="3313" width="11.140625" style="314" customWidth="1"/>
    <col min="3314" max="3314" width="13.42578125" style="314" customWidth="1"/>
    <col min="3315" max="3315" width="59.42578125" style="314" customWidth="1"/>
    <col min="3316" max="3316" width="19.7109375" style="314" customWidth="1"/>
    <col min="3317" max="3317" width="14.7109375" style="314" customWidth="1"/>
    <col min="3318" max="3565" width="9.140625" style="314"/>
    <col min="3566" max="3566" width="32.28515625" style="314" customWidth="1"/>
    <col min="3567" max="3567" width="10" style="314" customWidth="1"/>
    <col min="3568" max="3568" width="11" style="314" customWidth="1"/>
    <col min="3569" max="3569" width="11.140625" style="314" customWidth="1"/>
    <col min="3570" max="3570" width="13.42578125" style="314" customWidth="1"/>
    <col min="3571" max="3571" width="59.42578125" style="314" customWidth="1"/>
    <col min="3572" max="3572" width="19.7109375" style="314" customWidth="1"/>
    <col min="3573" max="3573" width="14.7109375" style="314" customWidth="1"/>
    <col min="3574" max="3821" width="9.140625" style="314"/>
    <col min="3822" max="3822" width="32.28515625" style="314" customWidth="1"/>
    <col min="3823" max="3823" width="10" style="314" customWidth="1"/>
    <col min="3824" max="3824" width="11" style="314" customWidth="1"/>
    <col min="3825" max="3825" width="11.140625" style="314" customWidth="1"/>
    <col min="3826" max="3826" width="13.42578125" style="314" customWidth="1"/>
    <col min="3827" max="3827" width="59.42578125" style="314" customWidth="1"/>
    <col min="3828" max="3828" width="19.7109375" style="314" customWidth="1"/>
    <col min="3829" max="3829" width="14.7109375" style="314" customWidth="1"/>
    <col min="3830" max="4077" width="9.140625" style="314"/>
    <col min="4078" max="4078" width="32.28515625" style="314" customWidth="1"/>
    <col min="4079" max="4079" width="10" style="314" customWidth="1"/>
    <col min="4080" max="4080" width="11" style="314" customWidth="1"/>
    <col min="4081" max="4081" width="11.140625" style="314" customWidth="1"/>
    <col min="4082" max="4082" width="13.42578125" style="314" customWidth="1"/>
    <col min="4083" max="4083" width="59.42578125" style="314" customWidth="1"/>
    <col min="4084" max="4084" width="19.7109375" style="314" customWidth="1"/>
    <col min="4085" max="4085" width="14.7109375" style="314" customWidth="1"/>
    <col min="4086" max="4333" width="9.140625" style="314"/>
    <col min="4334" max="4334" width="32.28515625" style="314" customWidth="1"/>
    <col min="4335" max="4335" width="10" style="314" customWidth="1"/>
    <col min="4336" max="4336" width="11" style="314" customWidth="1"/>
    <col min="4337" max="4337" width="11.140625" style="314" customWidth="1"/>
    <col min="4338" max="4338" width="13.42578125" style="314" customWidth="1"/>
    <col min="4339" max="4339" width="59.42578125" style="314" customWidth="1"/>
    <col min="4340" max="4340" width="19.7109375" style="314" customWidth="1"/>
    <col min="4341" max="4341" width="14.7109375" style="314" customWidth="1"/>
    <col min="4342" max="4589" width="9.140625" style="314"/>
    <col min="4590" max="4590" width="32.28515625" style="314" customWidth="1"/>
    <col min="4591" max="4591" width="10" style="314" customWidth="1"/>
    <col min="4592" max="4592" width="11" style="314" customWidth="1"/>
    <col min="4593" max="4593" width="11.140625" style="314" customWidth="1"/>
    <col min="4594" max="4594" width="13.42578125" style="314" customWidth="1"/>
    <col min="4595" max="4595" width="59.42578125" style="314" customWidth="1"/>
    <col min="4596" max="4596" width="19.7109375" style="314" customWidth="1"/>
    <col min="4597" max="4597" width="14.7109375" style="314" customWidth="1"/>
    <col min="4598" max="4845" width="9.140625" style="314"/>
    <col min="4846" max="4846" width="32.28515625" style="314" customWidth="1"/>
    <col min="4847" max="4847" width="10" style="314" customWidth="1"/>
    <col min="4848" max="4848" width="11" style="314" customWidth="1"/>
    <col min="4849" max="4849" width="11.140625" style="314" customWidth="1"/>
    <col min="4850" max="4850" width="13.42578125" style="314" customWidth="1"/>
    <col min="4851" max="4851" width="59.42578125" style="314" customWidth="1"/>
    <col min="4852" max="4852" width="19.7109375" style="314" customWidth="1"/>
    <col min="4853" max="4853" width="14.7109375" style="314" customWidth="1"/>
    <col min="4854" max="5101" width="9.140625" style="314"/>
    <col min="5102" max="5102" width="32.28515625" style="314" customWidth="1"/>
    <col min="5103" max="5103" width="10" style="314" customWidth="1"/>
    <col min="5104" max="5104" width="11" style="314" customWidth="1"/>
    <col min="5105" max="5105" width="11.140625" style="314" customWidth="1"/>
    <col min="5106" max="5106" width="13.42578125" style="314" customWidth="1"/>
    <col min="5107" max="5107" width="59.42578125" style="314" customWidth="1"/>
    <col min="5108" max="5108" width="19.7109375" style="314" customWidth="1"/>
    <col min="5109" max="5109" width="14.7109375" style="314" customWidth="1"/>
    <col min="5110" max="5357" width="9.140625" style="314"/>
    <col min="5358" max="5358" width="32.28515625" style="314" customWidth="1"/>
    <col min="5359" max="5359" width="10" style="314" customWidth="1"/>
    <col min="5360" max="5360" width="11" style="314" customWidth="1"/>
    <col min="5361" max="5361" width="11.140625" style="314" customWidth="1"/>
    <col min="5362" max="5362" width="13.42578125" style="314" customWidth="1"/>
    <col min="5363" max="5363" width="59.42578125" style="314" customWidth="1"/>
    <col min="5364" max="5364" width="19.7109375" style="314" customWidth="1"/>
    <col min="5365" max="5365" width="14.7109375" style="314" customWidth="1"/>
    <col min="5366" max="5613" width="9.140625" style="314"/>
    <col min="5614" max="5614" width="32.28515625" style="314" customWidth="1"/>
    <col min="5615" max="5615" width="10" style="314" customWidth="1"/>
    <col min="5616" max="5616" width="11" style="314" customWidth="1"/>
    <col min="5617" max="5617" width="11.140625" style="314" customWidth="1"/>
    <col min="5618" max="5618" width="13.42578125" style="314" customWidth="1"/>
    <col min="5619" max="5619" width="59.42578125" style="314" customWidth="1"/>
    <col min="5620" max="5620" width="19.7109375" style="314" customWidth="1"/>
    <col min="5621" max="5621" width="14.7109375" style="314" customWidth="1"/>
    <col min="5622" max="5869" width="9.140625" style="314"/>
    <col min="5870" max="5870" width="32.28515625" style="314" customWidth="1"/>
    <col min="5871" max="5871" width="10" style="314" customWidth="1"/>
    <col min="5872" max="5872" width="11" style="314" customWidth="1"/>
    <col min="5873" max="5873" width="11.140625" style="314" customWidth="1"/>
    <col min="5874" max="5874" width="13.42578125" style="314" customWidth="1"/>
    <col min="5875" max="5875" width="59.42578125" style="314" customWidth="1"/>
    <col min="5876" max="5876" width="19.7109375" style="314" customWidth="1"/>
    <col min="5877" max="5877" width="14.7109375" style="314" customWidth="1"/>
    <col min="5878" max="6125" width="9.140625" style="314"/>
    <col min="6126" max="6126" width="32.28515625" style="314" customWidth="1"/>
    <col min="6127" max="6127" width="10" style="314" customWidth="1"/>
    <col min="6128" max="6128" width="11" style="314" customWidth="1"/>
    <col min="6129" max="6129" width="11.140625" style="314" customWidth="1"/>
    <col min="6130" max="6130" width="13.42578125" style="314" customWidth="1"/>
    <col min="6131" max="6131" width="59.42578125" style="314" customWidth="1"/>
    <col min="6132" max="6132" width="19.7109375" style="314" customWidth="1"/>
    <col min="6133" max="6133" width="14.7109375" style="314" customWidth="1"/>
    <col min="6134" max="6381" width="9.140625" style="314"/>
    <col min="6382" max="6382" width="32.28515625" style="314" customWidth="1"/>
    <col min="6383" max="6383" width="10" style="314" customWidth="1"/>
    <col min="6384" max="6384" width="11" style="314" customWidth="1"/>
    <col min="6385" max="6385" width="11.140625" style="314" customWidth="1"/>
    <col min="6386" max="6386" width="13.42578125" style="314" customWidth="1"/>
    <col min="6387" max="6387" width="59.42578125" style="314" customWidth="1"/>
    <col min="6388" max="6388" width="19.7109375" style="314" customWidth="1"/>
    <col min="6389" max="6389" width="14.7109375" style="314" customWidth="1"/>
    <col min="6390" max="6637" width="9.140625" style="314"/>
    <col min="6638" max="6638" width="32.28515625" style="314" customWidth="1"/>
    <col min="6639" max="6639" width="10" style="314" customWidth="1"/>
    <col min="6640" max="6640" width="11" style="314" customWidth="1"/>
    <col min="6641" max="6641" width="11.140625" style="314" customWidth="1"/>
    <col min="6642" max="6642" width="13.42578125" style="314" customWidth="1"/>
    <col min="6643" max="6643" width="59.42578125" style="314" customWidth="1"/>
    <col min="6644" max="6644" width="19.7109375" style="314" customWidth="1"/>
    <col min="6645" max="6645" width="14.7109375" style="314" customWidth="1"/>
    <col min="6646" max="6893" width="9.140625" style="314"/>
    <col min="6894" max="6894" width="32.28515625" style="314" customWidth="1"/>
    <col min="6895" max="6895" width="10" style="314" customWidth="1"/>
    <col min="6896" max="6896" width="11" style="314" customWidth="1"/>
    <col min="6897" max="6897" width="11.140625" style="314" customWidth="1"/>
    <col min="6898" max="6898" width="13.42578125" style="314" customWidth="1"/>
    <col min="6899" max="6899" width="59.42578125" style="314" customWidth="1"/>
    <col min="6900" max="6900" width="19.7109375" style="314" customWidth="1"/>
    <col min="6901" max="6901" width="14.7109375" style="314" customWidth="1"/>
    <col min="6902" max="7149" width="9.140625" style="314"/>
    <col min="7150" max="7150" width="32.28515625" style="314" customWidth="1"/>
    <col min="7151" max="7151" width="10" style="314" customWidth="1"/>
    <col min="7152" max="7152" width="11" style="314" customWidth="1"/>
    <col min="7153" max="7153" width="11.140625" style="314" customWidth="1"/>
    <col min="7154" max="7154" width="13.42578125" style="314" customWidth="1"/>
    <col min="7155" max="7155" width="59.42578125" style="314" customWidth="1"/>
    <col min="7156" max="7156" width="19.7109375" style="314" customWidth="1"/>
    <col min="7157" max="7157" width="14.7109375" style="314" customWidth="1"/>
    <col min="7158" max="7405" width="9.140625" style="314"/>
    <col min="7406" max="7406" width="32.28515625" style="314" customWidth="1"/>
    <col min="7407" max="7407" width="10" style="314" customWidth="1"/>
    <col min="7408" max="7408" width="11" style="314" customWidth="1"/>
    <col min="7409" max="7409" width="11.140625" style="314" customWidth="1"/>
    <col min="7410" max="7410" width="13.42578125" style="314" customWidth="1"/>
    <col min="7411" max="7411" width="59.42578125" style="314" customWidth="1"/>
    <col min="7412" max="7412" width="19.7109375" style="314" customWidth="1"/>
    <col min="7413" max="7413" width="14.7109375" style="314" customWidth="1"/>
    <col min="7414" max="7661" width="9.140625" style="314"/>
    <col min="7662" max="7662" width="32.28515625" style="314" customWidth="1"/>
    <col min="7663" max="7663" width="10" style="314" customWidth="1"/>
    <col min="7664" max="7664" width="11" style="314" customWidth="1"/>
    <col min="7665" max="7665" width="11.140625" style="314" customWidth="1"/>
    <col min="7666" max="7666" width="13.42578125" style="314" customWidth="1"/>
    <col min="7667" max="7667" width="59.42578125" style="314" customWidth="1"/>
    <col min="7668" max="7668" width="19.7109375" style="314" customWidth="1"/>
    <col min="7669" max="7669" width="14.7109375" style="314" customWidth="1"/>
    <col min="7670" max="7917" width="9.140625" style="314"/>
    <col min="7918" max="7918" width="32.28515625" style="314" customWidth="1"/>
    <col min="7919" max="7919" width="10" style="314" customWidth="1"/>
    <col min="7920" max="7920" width="11" style="314" customWidth="1"/>
    <col min="7921" max="7921" width="11.140625" style="314" customWidth="1"/>
    <col min="7922" max="7922" width="13.42578125" style="314" customWidth="1"/>
    <col min="7923" max="7923" width="59.42578125" style="314" customWidth="1"/>
    <col min="7924" max="7924" width="19.7109375" style="314" customWidth="1"/>
    <col min="7925" max="7925" width="14.7109375" style="314" customWidth="1"/>
    <col min="7926" max="8173" width="9.140625" style="314"/>
    <col min="8174" max="8174" width="32.28515625" style="314" customWidth="1"/>
    <col min="8175" max="8175" width="10" style="314" customWidth="1"/>
    <col min="8176" max="8176" width="11" style="314" customWidth="1"/>
    <col min="8177" max="8177" width="11.140625" style="314" customWidth="1"/>
    <col min="8178" max="8178" width="13.42578125" style="314" customWidth="1"/>
    <col min="8179" max="8179" width="59.42578125" style="314" customWidth="1"/>
    <col min="8180" max="8180" width="19.7109375" style="314" customWidth="1"/>
    <col min="8181" max="8181" width="14.7109375" style="314" customWidth="1"/>
    <col min="8182" max="8429" width="9.140625" style="314"/>
    <col min="8430" max="8430" width="32.28515625" style="314" customWidth="1"/>
    <col min="8431" max="8431" width="10" style="314" customWidth="1"/>
    <col min="8432" max="8432" width="11" style="314" customWidth="1"/>
    <col min="8433" max="8433" width="11.140625" style="314" customWidth="1"/>
    <col min="8434" max="8434" width="13.42578125" style="314" customWidth="1"/>
    <col min="8435" max="8435" width="59.42578125" style="314" customWidth="1"/>
    <col min="8436" max="8436" width="19.7109375" style="314" customWidth="1"/>
    <col min="8437" max="8437" width="14.7109375" style="314" customWidth="1"/>
    <col min="8438" max="8685" width="9.140625" style="314"/>
    <col min="8686" max="8686" width="32.28515625" style="314" customWidth="1"/>
    <col min="8687" max="8687" width="10" style="314" customWidth="1"/>
    <col min="8688" max="8688" width="11" style="314" customWidth="1"/>
    <col min="8689" max="8689" width="11.140625" style="314" customWidth="1"/>
    <col min="8690" max="8690" width="13.42578125" style="314" customWidth="1"/>
    <col min="8691" max="8691" width="59.42578125" style="314" customWidth="1"/>
    <col min="8692" max="8692" width="19.7109375" style="314" customWidth="1"/>
    <col min="8693" max="8693" width="14.7109375" style="314" customWidth="1"/>
    <col min="8694" max="8941" width="9.140625" style="314"/>
    <col min="8942" max="8942" width="32.28515625" style="314" customWidth="1"/>
    <col min="8943" max="8943" width="10" style="314" customWidth="1"/>
    <col min="8944" max="8944" width="11" style="314" customWidth="1"/>
    <col min="8945" max="8945" width="11.140625" style="314" customWidth="1"/>
    <col min="8946" max="8946" width="13.42578125" style="314" customWidth="1"/>
    <col min="8947" max="8947" width="59.42578125" style="314" customWidth="1"/>
    <col min="8948" max="8948" width="19.7109375" style="314" customWidth="1"/>
    <col min="8949" max="8949" width="14.7109375" style="314" customWidth="1"/>
    <col min="8950" max="9197" width="9.140625" style="314"/>
    <col min="9198" max="9198" width="32.28515625" style="314" customWidth="1"/>
    <col min="9199" max="9199" width="10" style="314" customWidth="1"/>
    <col min="9200" max="9200" width="11" style="314" customWidth="1"/>
    <col min="9201" max="9201" width="11.140625" style="314" customWidth="1"/>
    <col min="9202" max="9202" width="13.42578125" style="314" customWidth="1"/>
    <col min="9203" max="9203" width="59.42578125" style="314" customWidth="1"/>
    <col min="9204" max="9204" width="19.7109375" style="314" customWidth="1"/>
    <col min="9205" max="9205" width="14.7109375" style="314" customWidth="1"/>
    <col min="9206" max="9453" width="9.140625" style="314"/>
    <col min="9454" max="9454" width="32.28515625" style="314" customWidth="1"/>
    <col min="9455" max="9455" width="10" style="314" customWidth="1"/>
    <col min="9456" max="9456" width="11" style="314" customWidth="1"/>
    <col min="9457" max="9457" width="11.140625" style="314" customWidth="1"/>
    <col min="9458" max="9458" width="13.42578125" style="314" customWidth="1"/>
    <col min="9459" max="9459" width="59.42578125" style="314" customWidth="1"/>
    <col min="9460" max="9460" width="19.7109375" style="314" customWidth="1"/>
    <col min="9461" max="9461" width="14.7109375" style="314" customWidth="1"/>
    <col min="9462" max="9709" width="9.140625" style="314"/>
    <col min="9710" max="9710" width="32.28515625" style="314" customWidth="1"/>
    <col min="9711" max="9711" width="10" style="314" customWidth="1"/>
    <col min="9712" max="9712" width="11" style="314" customWidth="1"/>
    <col min="9713" max="9713" width="11.140625" style="314" customWidth="1"/>
    <col min="9714" max="9714" width="13.42578125" style="314" customWidth="1"/>
    <col min="9715" max="9715" width="59.42578125" style="314" customWidth="1"/>
    <col min="9716" max="9716" width="19.7109375" style="314" customWidth="1"/>
    <col min="9717" max="9717" width="14.7109375" style="314" customWidth="1"/>
    <col min="9718" max="9965" width="9.140625" style="314"/>
    <col min="9966" max="9966" width="32.28515625" style="314" customWidth="1"/>
    <col min="9967" max="9967" width="10" style="314" customWidth="1"/>
    <col min="9968" max="9968" width="11" style="314" customWidth="1"/>
    <col min="9969" max="9969" width="11.140625" style="314" customWidth="1"/>
    <col min="9970" max="9970" width="13.42578125" style="314" customWidth="1"/>
    <col min="9971" max="9971" width="59.42578125" style="314" customWidth="1"/>
    <col min="9972" max="9972" width="19.7109375" style="314" customWidth="1"/>
    <col min="9973" max="9973" width="14.7109375" style="314" customWidth="1"/>
    <col min="9974" max="10221" width="9.140625" style="314"/>
    <col min="10222" max="10222" width="32.28515625" style="314" customWidth="1"/>
    <col min="10223" max="10223" width="10" style="314" customWidth="1"/>
    <col min="10224" max="10224" width="11" style="314" customWidth="1"/>
    <col min="10225" max="10225" width="11.140625" style="314" customWidth="1"/>
    <col min="10226" max="10226" width="13.42578125" style="314" customWidth="1"/>
    <col min="10227" max="10227" width="59.42578125" style="314" customWidth="1"/>
    <col min="10228" max="10228" width="19.7109375" style="314" customWidth="1"/>
    <col min="10229" max="10229" width="14.7109375" style="314" customWidth="1"/>
    <col min="10230" max="10477" width="9.140625" style="314"/>
    <col min="10478" max="10478" width="32.28515625" style="314" customWidth="1"/>
    <col min="10479" max="10479" width="10" style="314" customWidth="1"/>
    <col min="10480" max="10480" width="11" style="314" customWidth="1"/>
    <col min="10481" max="10481" width="11.140625" style="314" customWidth="1"/>
    <col min="10482" max="10482" width="13.42578125" style="314" customWidth="1"/>
    <col min="10483" max="10483" width="59.42578125" style="314" customWidth="1"/>
    <col min="10484" max="10484" width="19.7109375" style="314" customWidth="1"/>
    <col min="10485" max="10485" width="14.7109375" style="314" customWidth="1"/>
    <col min="10486" max="10733" width="9.140625" style="314"/>
    <col min="10734" max="10734" width="32.28515625" style="314" customWidth="1"/>
    <col min="10735" max="10735" width="10" style="314" customWidth="1"/>
    <col min="10736" max="10736" width="11" style="314" customWidth="1"/>
    <col min="10737" max="10737" width="11.140625" style="314" customWidth="1"/>
    <col min="10738" max="10738" width="13.42578125" style="314" customWidth="1"/>
    <col min="10739" max="10739" width="59.42578125" style="314" customWidth="1"/>
    <col min="10740" max="10740" width="19.7109375" style="314" customWidth="1"/>
    <col min="10741" max="10741" width="14.7109375" style="314" customWidth="1"/>
    <col min="10742" max="10989" width="9.140625" style="314"/>
    <col min="10990" max="10990" width="32.28515625" style="314" customWidth="1"/>
    <col min="10991" max="10991" width="10" style="314" customWidth="1"/>
    <col min="10992" max="10992" width="11" style="314" customWidth="1"/>
    <col min="10993" max="10993" width="11.140625" style="314" customWidth="1"/>
    <col min="10994" max="10994" width="13.42578125" style="314" customWidth="1"/>
    <col min="10995" max="10995" width="59.42578125" style="314" customWidth="1"/>
    <col min="10996" max="10996" width="19.7109375" style="314" customWidth="1"/>
    <col min="10997" max="10997" width="14.7109375" style="314" customWidth="1"/>
    <col min="10998" max="11245" width="9.140625" style="314"/>
    <col min="11246" max="11246" width="32.28515625" style="314" customWidth="1"/>
    <col min="11247" max="11247" width="10" style="314" customWidth="1"/>
    <col min="11248" max="11248" width="11" style="314" customWidth="1"/>
    <col min="11249" max="11249" width="11.140625" style="314" customWidth="1"/>
    <col min="11250" max="11250" width="13.42578125" style="314" customWidth="1"/>
    <col min="11251" max="11251" width="59.42578125" style="314" customWidth="1"/>
    <col min="11252" max="11252" width="19.7109375" style="314" customWidth="1"/>
    <col min="11253" max="11253" width="14.7109375" style="314" customWidth="1"/>
    <col min="11254" max="11501" width="9.140625" style="314"/>
    <col min="11502" max="11502" width="32.28515625" style="314" customWidth="1"/>
    <col min="11503" max="11503" width="10" style="314" customWidth="1"/>
    <col min="11504" max="11504" width="11" style="314" customWidth="1"/>
    <col min="11505" max="11505" width="11.140625" style="314" customWidth="1"/>
    <col min="11506" max="11506" width="13.42578125" style="314" customWidth="1"/>
    <col min="11507" max="11507" width="59.42578125" style="314" customWidth="1"/>
    <col min="11508" max="11508" width="19.7109375" style="314" customWidth="1"/>
    <col min="11509" max="11509" width="14.7109375" style="314" customWidth="1"/>
    <col min="11510" max="11757" width="9.140625" style="314"/>
    <col min="11758" max="11758" width="32.28515625" style="314" customWidth="1"/>
    <col min="11759" max="11759" width="10" style="314" customWidth="1"/>
    <col min="11760" max="11760" width="11" style="314" customWidth="1"/>
    <col min="11761" max="11761" width="11.140625" style="314" customWidth="1"/>
    <col min="11762" max="11762" width="13.42578125" style="314" customWidth="1"/>
    <col min="11763" max="11763" width="59.42578125" style="314" customWidth="1"/>
    <col min="11764" max="11764" width="19.7109375" style="314" customWidth="1"/>
    <col min="11765" max="11765" width="14.7109375" style="314" customWidth="1"/>
    <col min="11766" max="12013" width="9.140625" style="314"/>
    <col min="12014" max="12014" width="32.28515625" style="314" customWidth="1"/>
    <col min="12015" max="12015" width="10" style="314" customWidth="1"/>
    <col min="12016" max="12016" width="11" style="314" customWidth="1"/>
    <col min="12017" max="12017" width="11.140625" style="314" customWidth="1"/>
    <col min="12018" max="12018" width="13.42578125" style="314" customWidth="1"/>
    <col min="12019" max="12019" width="59.42578125" style="314" customWidth="1"/>
    <col min="12020" max="12020" width="19.7109375" style="314" customWidth="1"/>
    <col min="12021" max="12021" width="14.7109375" style="314" customWidth="1"/>
    <col min="12022" max="12269" width="9.140625" style="314"/>
    <col min="12270" max="12270" width="32.28515625" style="314" customWidth="1"/>
    <col min="12271" max="12271" width="10" style="314" customWidth="1"/>
    <col min="12272" max="12272" width="11" style="314" customWidth="1"/>
    <col min="12273" max="12273" width="11.140625" style="314" customWidth="1"/>
    <col min="12274" max="12274" width="13.42578125" style="314" customWidth="1"/>
    <col min="12275" max="12275" width="59.42578125" style="314" customWidth="1"/>
    <col min="12276" max="12276" width="19.7109375" style="314" customWidth="1"/>
    <col min="12277" max="12277" width="14.7109375" style="314" customWidth="1"/>
    <col min="12278" max="12525" width="9.140625" style="314"/>
    <col min="12526" max="12526" width="32.28515625" style="314" customWidth="1"/>
    <col min="12527" max="12527" width="10" style="314" customWidth="1"/>
    <col min="12528" max="12528" width="11" style="314" customWidth="1"/>
    <col min="12529" max="12529" width="11.140625" style="314" customWidth="1"/>
    <col min="12530" max="12530" width="13.42578125" style="314" customWidth="1"/>
    <col min="12531" max="12531" width="59.42578125" style="314" customWidth="1"/>
    <col min="12532" max="12532" width="19.7109375" style="314" customWidth="1"/>
    <col min="12533" max="12533" width="14.7109375" style="314" customWidth="1"/>
    <col min="12534" max="12781" width="9.140625" style="314"/>
    <col min="12782" max="12782" width="32.28515625" style="314" customWidth="1"/>
    <col min="12783" max="12783" width="10" style="314" customWidth="1"/>
    <col min="12784" max="12784" width="11" style="314" customWidth="1"/>
    <col min="12785" max="12785" width="11.140625" style="314" customWidth="1"/>
    <col min="12786" max="12786" width="13.42578125" style="314" customWidth="1"/>
    <col min="12787" max="12787" width="59.42578125" style="314" customWidth="1"/>
    <col min="12788" max="12788" width="19.7109375" style="314" customWidth="1"/>
    <col min="12789" max="12789" width="14.7109375" style="314" customWidth="1"/>
    <col min="12790" max="13037" width="9.140625" style="314"/>
    <col min="13038" max="13038" width="32.28515625" style="314" customWidth="1"/>
    <col min="13039" max="13039" width="10" style="314" customWidth="1"/>
    <col min="13040" max="13040" width="11" style="314" customWidth="1"/>
    <col min="13041" max="13041" width="11.140625" style="314" customWidth="1"/>
    <col min="13042" max="13042" width="13.42578125" style="314" customWidth="1"/>
    <col min="13043" max="13043" width="59.42578125" style="314" customWidth="1"/>
    <col min="13044" max="13044" width="19.7109375" style="314" customWidth="1"/>
    <col min="13045" max="13045" width="14.7109375" style="314" customWidth="1"/>
    <col min="13046" max="13293" width="9.140625" style="314"/>
    <col min="13294" max="13294" width="32.28515625" style="314" customWidth="1"/>
    <col min="13295" max="13295" width="10" style="314" customWidth="1"/>
    <col min="13296" max="13296" width="11" style="314" customWidth="1"/>
    <col min="13297" max="13297" width="11.140625" style="314" customWidth="1"/>
    <col min="13298" max="13298" width="13.42578125" style="314" customWidth="1"/>
    <col min="13299" max="13299" width="59.42578125" style="314" customWidth="1"/>
    <col min="13300" max="13300" width="19.7109375" style="314" customWidth="1"/>
    <col min="13301" max="13301" width="14.7109375" style="314" customWidth="1"/>
    <col min="13302" max="13549" width="9.140625" style="314"/>
    <col min="13550" max="13550" width="32.28515625" style="314" customWidth="1"/>
    <col min="13551" max="13551" width="10" style="314" customWidth="1"/>
    <col min="13552" max="13552" width="11" style="314" customWidth="1"/>
    <col min="13553" max="13553" width="11.140625" style="314" customWidth="1"/>
    <col min="13554" max="13554" width="13.42578125" style="314" customWidth="1"/>
    <col min="13555" max="13555" width="59.42578125" style="314" customWidth="1"/>
    <col min="13556" max="13556" width="19.7109375" style="314" customWidth="1"/>
    <col min="13557" max="13557" width="14.7109375" style="314" customWidth="1"/>
    <col min="13558" max="13805" width="9.140625" style="314"/>
    <col min="13806" max="13806" width="32.28515625" style="314" customWidth="1"/>
    <col min="13807" max="13807" width="10" style="314" customWidth="1"/>
    <col min="13808" max="13808" width="11" style="314" customWidth="1"/>
    <col min="13809" max="13809" width="11.140625" style="314" customWidth="1"/>
    <col min="13810" max="13810" width="13.42578125" style="314" customWidth="1"/>
    <col min="13811" max="13811" width="59.42578125" style="314" customWidth="1"/>
    <col min="13812" max="13812" width="19.7109375" style="314" customWidth="1"/>
    <col min="13813" max="13813" width="14.7109375" style="314" customWidth="1"/>
    <col min="13814" max="14061" width="9.140625" style="314"/>
    <col min="14062" max="14062" width="32.28515625" style="314" customWidth="1"/>
    <col min="14063" max="14063" width="10" style="314" customWidth="1"/>
    <col min="14064" max="14064" width="11" style="314" customWidth="1"/>
    <col min="14065" max="14065" width="11.140625" style="314" customWidth="1"/>
    <col min="14066" max="14066" width="13.42578125" style="314" customWidth="1"/>
    <col min="14067" max="14067" width="59.42578125" style="314" customWidth="1"/>
    <col min="14068" max="14068" width="19.7109375" style="314" customWidth="1"/>
    <col min="14069" max="14069" width="14.7109375" style="314" customWidth="1"/>
    <col min="14070" max="14317" width="9.140625" style="314"/>
    <col min="14318" max="14318" width="32.28515625" style="314" customWidth="1"/>
    <col min="14319" max="14319" width="10" style="314" customWidth="1"/>
    <col min="14320" max="14320" width="11" style="314" customWidth="1"/>
    <col min="14321" max="14321" width="11.140625" style="314" customWidth="1"/>
    <col min="14322" max="14322" width="13.42578125" style="314" customWidth="1"/>
    <col min="14323" max="14323" width="59.42578125" style="314" customWidth="1"/>
    <col min="14324" max="14324" width="19.7109375" style="314" customWidth="1"/>
    <col min="14325" max="14325" width="14.7109375" style="314" customWidth="1"/>
    <col min="14326" max="14573" width="9.140625" style="314"/>
    <col min="14574" max="14574" width="32.28515625" style="314" customWidth="1"/>
    <col min="14575" max="14575" width="10" style="314" customWidth="1"/>
    <col min="14576" max="14576" width="11" style="314" customWidth="1"/>
    <col min="14577" max="14577" width="11.140625" style="314" customWidth="1"/>
    <col min="14578" max="14578" width="13.42578125" style="314" customWidth="1"/>
    <col min="14579" max="14579" width="59.42578125" style="314" customWidth="1"/>
    <col min="14580" max="14580" width="19.7109375" style="314" customWidth="1"/>
    <col min="14581" max="14581" width="14.7109375" style="314" customWidth="1"/>
    <col min="14582" max="14829" width="9.140625" style="314"/>
    <col min="14830" max="14830" width="32.28515625" style="314" customWidth="1"/>
    <col min="14831" max="14831" width="10" style="314" customWidth="1"/>
    <col min="14832" max="14832" width="11" style="314" customWidth="1"/>
    <col min="14833" max="14833" width="11.140625" style="314" customWidth="1"/>
    <col min="14834" max="14834" width="13.42578125" style="314" customWidth="1"/>
    <col min="14835" max="14835" width="59.42578125" style="314" customWidth="1"/>
    <col min="14836" max="14836" width="19.7109375" style="314" customWidth="1"/>
    <col min="14837" max="14837" width="14.7109375" style="314" customWidth="1"/>
    <col min="14838" max="15085" width="9.140625" style="314"/>
    <col min="15086" max="15086" width="32.28515625" style="314" customWidth="1"/>
    <col min="15087" max="15087" width="10" style="314" customWidth="1"/>
    <col min="15088" max="15088" width="11" style="314" customWidth="1"/>
    <col min="15089" max="15089" width="11.140625" style="314" customWidth="1"/>
    <col min="15090" max="15090" width="13.42578125" style="314" customWidth="1"/>
    <col min="15091" max="15091" width="59.42578125" style="314" customWidth="1"/>
    <col min="15092" max="15092" width="19.7109375" style="314" customWidth="1"/>
    <col min="15093" max="15093" width="14.7109375" style="314" customWidth="1"/>
    <col min="15094" max="15341" width="9.140625" style="314"/>
    <col min="15342" max="15342" width="32.28515625" style="314" customWidth="1"/>
    <col min="15343" max="15343" width="10" style="314" customWidth="1"/>
    <col min="15344" max="15344" width="11" style="314" customWidth="1"/>
    <col min="15345" max="15345" width="11.140625" style="314" customWidth="1"/>
    <col min="15346" max="15346" width="13.42578125" style="314" customWidth="1"/>
    <col min="15347" max="15347" width="59.42578125" style="314" customWidth="1"/>
    <col min="15348" max="15348" width="19.7109375" style="314" customWidth="1"/>
    <col min="15349" max="15349" width="14.7109375" style="314" customWidth="1"/>
    <col min="15350" max="15597" width="9.140625" style="314"/>
    <col min="15598" max="15598" width="32.28515625" style="314" customWidth="1"/>
    <col min="15599" max="15599" width="10" style="314" customWidth="1"/>
    <col min="15600" max="15600" width="11" style="314" customWidth="1"/>
    <col min="15601" max="15601" width="11.140625" style="314" customWidth="1"/>
    <col min="15602" max="15602" width="13.42578125" style="314" customWidth="1"/>
    <col min="15603" max="15603" width="59.42578125" style="314" customWidth="1"/>
    <col min="15604" max="15604" width="19.7109375" style="314" customWidth="1"/>
    <col min="15605" max="15605" width="14.7109375" style="314" customWidth="1"/>
    <col min="15606" max="15853" width="9.140625" style="314"/>
    <col min="15854" max="15854" width="32.28515625" style="314" customWidth="1"/>
    <col min="15855" max="15855" width="10" style="314" customWidth="1"/>
    <col min="15856" max="15856" width="11" style="314" customWidth="1"/>
    <col min="15857" max="15857" width="11.140625" style="314" customWidth="1"/>
    <col min="15858" max="15858" width="13.42578125" style="314" customWidth="1"/>
    <col min="15859" max="15859" width="59.42578125" style="314" customWidth="1"/>
    <col min="15860" max="15860" width="19.7109375" style="314" customWidth="1"/>
    <col min="15861" max="15861" width="14.7109375" style="314" customWidth="1"/>
    <col min="15862" max="16109" width="9.140625" style="314"/>
    <col min="16110" max="16110" width="32.28515625" style="314" customWidth="1"/>
    <col min="16111" max="16111" width="10" style="314" customWidth="1"/>
    <col min="16112" max="16112" width="11" style="314" customWidth="1"/>
    <col min="16113" max="16113" width="11.140625" style="314" customWidth="1"/>
    <col min="16114" max="16114" width="13.42578125" style="314" customWidth="1"/>
    <col min="16115" max="16115" width="59.42578125" style="314" customWidth="1"/>
    <col min="16116" max="16116" width="19.7109375" style="314" customWidth="1"/>
    <col min="16117" max="16117" width="14.7109375" style="314" customWidth="1"/>
    <col min="16118" max="16384" width="9.140625" style="314"/>
  </cols>
  <sheetData>
    <row r="1" spans="1:13" s="304" customFormat="1" ht="15" customHeight="1" x14ac:dyDescent="0.2">
      <c r="A1" s="303" t="s">
        <v>296</v>
      </c>
      <c r="E1" s="303"/>
      <c r="F1" s="305"/>
      <c r="G1" s="303"/>
      <c r="K1" s="303"/>
      <c r="L1" s="303"/>
      <c r="M1" s="306"/>
    </row>
    <row r="2" spans="1:13" s="304" customFormat="1" ht="15" customHeight="1" x14ac:dyDescent="0.2">
      <c r="A2" s="303" t="s">
        <v>297</v>
      </c>
      <c r="E2" s="303"/>
      <c r="F2" s="305"/>
      <c r="G2" s="303"/>
      <c r="K2" s="303"/>
      <c r="L2" s="303"/>
      <c r="M2" s="306"/>
    </row>
    <row r="3" spans="1:13" s="304" customFormat="1" ht="15" customHeight="1" x14ac:dyDescent="0.2">
      <c r="A3" s="303" t="str">
        <f>[1]BYDEPT!A2</f>
        <v>JANUARY 1-OCTOBER 31, 2017</v>
      </c>
      <c r="E3" s="303"/>
      <c r="F3" s="305"/>
      <c r="G3" s="303"/>
      <c r="K3" s="303"/>
      <c r="L3" s="303"/>
      <c r="M3" s="306"/>
    </row>
    <row r="4" spans="1:13" s="304" customFormat="1" ht="15" customHeight="1" x14ac:dyDescent="0.2">
      <c r="A4" s="303" t="s">
        <v>298</v>
      </c>
      <c r="F4" s="307"/>
      <c r="L4" s="303"/>
      <c r="M4" s="308"/>
    </row>
    <row r="5" spans="1:13" s="304" customFormat="1" ht="10.5" customHeight="1" x14ac:dyDescent="0.2">
      <c r="A5" s="303"/>
      <c r="F5" s="307"/>
      <c r="L5" s="303"/>
      <c r="M5" s="308"/>
    </row>
    <row r="6" spans="1:13" s="304" customFormat="1" ht="15" customHeight="1" x14ac:dyDescent="0.25">
      <c r="A6" s="309" t="s">
        <v>299</v>
      </c>
      <c r="F6" s="307"/>
      <c r="G6" s="309" t="s">
        <v>300</v>
      </c>
      <c r="L6" s="303"/>
      <c r="M6" s="308"/>
    </row>
    <row r="7" spans="1:13" s="304" customFormat="1" ht="15" customHeight="1" x14ac:dyDescent="0.2">
      <c r="A7" s="448" t="s">
        <v>301</v>
      </c>
      <c r="B7" s="450" t="s">
        <v>302</v>
      </c>
      <c r="C7" s="450"/>
      <c r="D7" s="450"/>
      <c r="E7" s="450"/>
      <c r="F7" s="310"/>
      <c r="G7" s="451" t="s">
        <v>303</v>
      </c>
      <c r="H7" s="452" t="s">
        <v>302</v>
      </c>
      <c r="I7" s="452"/>
      <c r="J7" s="452"/>
      <c r="K7" s="452"/>
      <c r="L7" s="453" t="s">
        <v>3</v>
      </c>
      <c r="M7" s="455" t="s">
        <v>304</v>
      </c>
    </row>
    <row r="8" spans="1:13" ht="16.5" customHeight="1" x14ac:dyDescent="0.2">
      <c r="A8" s="449"/>
      <c r="B8" s="311" t="s">
        <v>305</v>
      </c>
      <c r="C8" s="311" t="s">
        <v>306</v>
      </c>
      <c r="D8" s="311" t="s">
        <v>307</v>
      </c>
      <c r="E8" s="311" t="s">
        <v>100</v>
      </c>
      <c r="F8" s="310"/>
      <c r="G8" s="452"/>
      <c r="H8" s="312" t="s">
        <v>305</v>
      </c>
      <c r="I8" s="312" t="s">
        <v>306</v>
      </c>
      <c r="J8" s="312" t="s">
        <v>307</v>
      </c>
      <c r="K8" s="313" t="s">
        <v>100</v>
      </c>
      <c r="L8" s="454"/>
      <c r="M8" s="456"/>
    </row>
    <row r="9" spans="1:13" s="322" customFormat="1" ht="16.5" customHeight="1" x14ac:dyDescent="0.2">
      <c r="A9" s="315" t="s">
        <v>308</v>
      </c>
      <c r="B9" s="316">
        <f>B31+B29+B23+B20+B18+B10+B21</f>
        <v>-501094</v>
      </c>
      <c r="C9" s="316">
        <f t="shared" ref="C9:E9" si="0">C31+C29+C23+C20+C18+C10+C21</f>
        <v>-5904587</v>
      </c>
      <c r="D9" s="316">
        <f t="shared" si="0"/>
        <v>-115443650</v>
      </c>
      <c r="E9" s="317">
        <f t="shared" si="0"/>
        <v>-121849331</v>
      </c>
      <c r="F9" s="318"/>
      <c r="G9" s="319"/>
      <c r="H9" s="316">
        <f>H31+H29+H23+H20+H18+H10+H21</f>
        <v>501094</v>
      </c>
      <c r="I9" s="316">
        <f t="shared" ref="I9:K9" si="1">I31+I29+I23+I20+I18+I10+I21</f>
        <v>5904587</v>
      </c>
      <c r="J9" s="316">
        <f t="shared" si="1"/>
        <v>115443650</v>
      </c>
      <c r="K9" s="317">
        <f t="shared" si="1"/>
        <v>121849331</v>
      </c>
      <c r="L9" s="320"/>
      <c r="M9" s="321"/>
    </row>
    <row r="10" spans="1:13" s="328" customFormat="1" ht="27.75" customHeight="1" x14ac:dyDescent="0.2">
      <c r="A10" s="323" t="s">
        <v>309</v>
      </c>
      <c r="B10" s="318"/>
      <c r="C10" s="318">
        <v>-4384938</v>
      </c>
      <c r="D10" s="318"/>
      <c r="E10" s="320">
        <f>SUM(B10:D10)</f>
        <v>-4384938</v>
      </c>
      <c r="F10" s="318"/>
      <c r="G10" s="319"/>
      <c r="H10" s="324">
        <f>H11+H12+H14+H13</f>
        <v>0</v>
      </c>
      <c r="I10" s="324">
        <f>I11+I12+I14+I13</f>
        <v>4384938</v>
      </c>
      <c r="J10" s="324">
        <f>J11+J12+J14+J13</f>
        <v>0</v>
      </c>
      <c r="K10" s="325">
        <f>K11+K12+K14+K13</f>
        <v>4384938</v>
      </c>
      <c r="L10" s="326" t="s">
        <v>310</v>
      </c>
      <c r="M10" s="327" t="s">
        <v>311</v>
      </c>
    </row>
    <row r="11" spans="1:13" s="328" customFormat="1" ht="16.5" customHeight="1" x14ac:dyDescent="0.2">
      <c r="A11" s="329"/>
      <c r="B11" s="330"/>
      <c r="C11" s="330"/>
      <c r="D11" s="330"/>
      <c r="E11" s="331"/>
      <c r="F11" s="330"/>
      <c r="G11" s="272" t="s">
        <v>312</v>
      </c>
      <c r="H11" s="332"/>
      <c r="I11" s="332">
        <v>2000000</v>
      </c>
      <c r="J11" s="332"/>
      <c r="K11" s="333">
        <f>SUM(H11:J11)</f>
        <v>2000000</v>
      </c>
      <c r="L11" s="334" t="s">
        <v>313</v>
      </c>
      <c r="M11" s="335"/>
    </row>
    <row r="12" spans="1:13" s="328" customFormat="1" ht="24.75" customHeight="1" x14ac:dyDescent="0.2">
      <c r="A12" s="329"/>
      <c r="B12" s="330"/>
      <c r="C12" s="330"/>
      <c r="D12" s="330"/>
      <c r="E12" s="331"/>
      <c r="F12" s="330"/>
      <c r="G12" s="336" t="s">
        <v>314</v>
      </c>
      <c r="H12" s="337"/>
      <c r="I12" s="337">
        <v>749563</v>
      </c>
      <c r="J12" s="337"/>
      <c r="K12" s="338">
        <f>SUM(H12:J12)</f>
        <v>749563</v>
      </c>
      <c r="L12" s="339" t="s">
        <v>315</v>
      </c>
      <c r="M12" s="335"/>
    </row>
    <row r="13" spans="1:13" s="328" customFormat="1" ht="54" customHeight="1" x14ac:dyDescent="0.2">
      <c r="A13" s="329"/>
      <c r="B13" s="330"/>
      <c r="C13" s="330"/>
      <c r="D13" s="330"/>
      <c r="E13" s="331"/>
      <c r="F13" s="330"/>
      <c r="G13" s="336" t="s">
        <v>316</v>
      </c>
      <c r="H13" s="337"/>
      <c r="I13" s="337">
        <v>177678</v>
      </c>
      <c r="J13" s="337"/>
      <c r="K13" s="338">
        <f>SUM(H13:J13)</f>
        <v>177678</v>
      </c>
      <c r="L13" s="339" t="s">
        <v>317</v>
      </c>
      <c r="M13" s="335"/>
    </row>
    <row r="14" spans="1:13" s="328" customFormat="1" ht="16.5" customHeight="1" x14ac:dyDescent="0.2">
      <c r="A14" s="329"/>
      <c r="B14" s="332"/>
      <c r="C14" s="332"/>
      <c r="D14" s="332"/>
      <c r="E14" s="333"/>
      <c r="F14" s="332"/>
      <c r="G14" s="272" t="s">
        <v>318</v>
      </c>
      <c r="H14" s="340">
        <f>SUM(H15:H16)</f>
        <v>0</v>
      </c>
      <c r="I14" s="340">
        <f t="shared" ref="I14:K14" si="2">SUM(I15:I16)</f>
        <v>1457697</v>
      </c>
      <c r="J14" s="340">
        <f t="shared" si="2"/>
        <v>0</v>
      </c>
      <c r="K14" s="341">
        <f t="shared" si="2"/>
        <v>1457697</v>
      </c>
      <c r="L14" s="342"/>
      <c r="M14" s="335"/>
    </row>
    <row r="15" spans="1:13" s="328" customFormat="1" ht="37.5" customHeight="1" x14ac:dyDescent="0.2">
      <c r="A15" s="343"/>
      <c r="B15" s="330"/>
      <c r="C15" s="330"/>
      <c r="D15" s="330"/>
      <c r="E15" s="331"/>
      <c r="F15" s="330"/>
      <c r="G15" s="336"/>
      <c r="H15" s="337"/>
      <c r="I15" s="337">
        <v>1436601</v>
      </c>
      <c r="J15" s="337"/>
      <c r="K15" s="338">
        <f t="shared" ref="K15:K16" si="3">SUM(H15:J15)</f>
        <v>1436601</v>
      </c>
      <c r="L15" s="339" t="s">
        <v>319</v>
      </c>
      <c r="M15" s="335"/>
    </row>
    <row r="16" spans="1:13" s="328" customFormat="1" ht="15" customHeight="1" x14ac:dyDescent="0.2">
      <c r="A16" s="343"/>
      <c r="B16" s="330"/>
      <c r="C16" s="330"/>
      <c r="D16" s="330"/>
      <c r="E16" s="331"/>
      <c r="F16" s="330"/>
      <c r="G16" s="344"/>
      <c r="H16" s="330"/>
      <c r="I16" s="332">
        <v>21096</v>
      </c>
      <c r="J16" s="332"/>
      <c r="K16" s="333">
        <f t="shared" si="3"/>
        <v>21096</v>
      </c>
      <c r="L16" s="345" t="s">
        <v>320</v>
      </c>
      <c r="M16" s="335"/>
    </row>
    <row r="17" spans="1:13" s="328" customFormat="1" ht="15" customHeight="1" x14ac:dyDescent="0.2">
      <c r="A17" s="343"/>
      <c r="B17" s="330"/>
      <c r="C17" s="330"/>
      <c r="D17" s="330"/>
      <c r="E17" s="331"/>
      <c r="F17" s="330"/>
      <c r="G17" s="344"/>
      <c r="H17" s="330"/>
      <c r="I17" s="332"/>
      <c r="J17" s="332"/>
      <c r="K17" s="333"/>
      <c r="L17" s="346"/>
      <c r="M17" s="347"/>
    </row>
    <row r="18" spans="1:13" s="353" customFormat="1" ht="26.25" customHeight="1" x14ac:dyDescent="0.2">
      <c r="A18" s="348" t="s">
        <v>321</v>
      </c>
      <c r="B18" s="349"/>
      <c r="C18" s="349"/>
      <c r="D18" s="349">
        <v>-6000000</v>
      </c>
      <c r="E18" s="350">
        <f>SUM(B18:D18)</f>
        <v>-6000000</v>
      </c>
      <c r="F18" s="349"/>
      <c r="G18" s="348" t="s">
        <v>322</v>
      </c>
      <c r="H18" s="349"/>
      <c r="I18" s="349"/>
      <c r="J18" s="349">
        <v>6000000</v>
      </c>
      <c r="K18" s="350">
        <f>SUM(H18:J18)</f>
        <v>6000000</v>
      </c>
      <c r="L18" s="351" t="s">
        <v>323</v>
      </c>
      <c r="M18" s="352" t="s">
        <v>324</v>
      </c>
    </row>
    <row r="19" spans="1:13" ht="9" customHeight="1" x14ac:dyDescent="0.2">
      <c r="A19" s="329"/>
      <c r="B19" s="354"/>
      <c r="C19" s="354"/>
      <c r="D19" s="354"/>
      <c r="E19" s="355"/>
      <c r="F19" s="354"/>
      <c r="G19" s="356"/>
      <c r="H19" s="354"/>
      <c r="I19" s="354"/>
      <c r="J19" s="354"/>
      <c r="K19" s="355"/>
      <c r="L19" s="357"/>
      <c r="M19" s="358"/>
    </row>
    <row r="20" spans="1:13" ht="27" customHeight="1" x14ac:dyDescent="0.2">
      <c r="A20" s="348" t="s">
        <v>325</v>
      </c>
      <c r="B20" s="349"/>
      <c r="C20" s="349"/>
      <c r="D20" s="349">
        <v>-109313555</v>
      </c>
      <c r="E20" s="350">
        <f>SUM(B20:D20)</f>
        <v>-109313555</v>
      </c>
      <c r="F20" s="349"/>
      <c r="G20" s="348" t="s">
        <v>322</v>
      </c>
      <c r="H20" s="349"/>
      <c r="I20" s="349"/>
      <c r="J20" s="349">
        <v>109313555</v>
      </c>
      <c r="K20" s="350">
        <f>SUM(H20:J20)</f>
        <v>109313555</v>
      </c>
      <c r="L20" s="351" t="s">
        <v>326</v>
      </c>
      <c r="M20" s="352" t="s">
        <v>327</v>
      </c>
    </row>
    <row r="21" spans="1:13" ht="32.25" customHeight="1" x14ac:dyDescent="0.2">
      <c r="A21" s="348" t="s">
        <v>325</v>
      </c>
      <c r="B21" s="349"/>
      <c r="C21" s="349"/>
      <c r="D21" s="349">
        <v>-130095</v>
      </c>
      <c r="E21" s="350">
        <f>SUM(B21:D21)</f>
        <v>-130095</v>
      </c>
      <c r="F21" s="349"/>
      <c r="G21" s="348" t="s">
        <v>328</v>
      </c>
      <c r="H21" s="349"/>
      <c r="I21" s="349"/>
      <c r="J21" s="349">
        <v>130095</v>
      </c>
      <c r="K21" s="350">
        <f>SUM(H21:J21)</f>
        <v>130095</v>
      </c>
      <c r="L21" s="351" t="s">
        <v>329</v>
      </c>
      <c r="M21" s="352" t="s">
        <v>330</v>
      </c>
    </row>
    <row r="22" spans="1:13" s="353" customFormat="1" ht="9" customHeight="1" x14ac:dyDescent="0.2">
      <c r="A22" s="329"/>
      <c r="B22" s="359"/>
      <c r="C22" s="359"/>
      <c r="D22" s="359"/>
      <c r="E22" s="360"/>
      <c r="F22" s="361"/>
      <c r="G22" s="272"/>
      <c r="H22" s="359"/>
      <c r="I22" s="359"/>
      <c r="J22" s="359"/>
      <c r="K22" s="360"/>
      <c r="L22" s="357"/>
      <c r="M22" s="358"/>
    </row>
    <row r="23" spans="1:13" s="353" customFormat="1" ht="15" customHeight="1" x14ac:dyDescent="0.2">
      <c r="A23" s="362" t="s">
        <v>331</v>
      </c>
      <c r="B23" s="363">
        <v>-2593</v>
      </c>
      <c r="C23" s="363"/>
      <c r="D23" s="363"/>
      <c r="E23" s="364">
        <f>SUM(B23:D23)</f>
        <v>-2593</v>
      </c>
      <c r="F23" s="361"/>
      <c r="G23" s="362"/>
      <c r="H23" s="365">
        <f>SUM(H24:H27)</f>
        <v>2593</v>
      </c>
      <c r="I23" s="365">
        <f t="shared" ref="I23:K23" si="4">SUM(I24:I27)</f>
        <v>0</v>
      </c>
      <c r="J23" s="365">
        <f t="shared" si="4"/>
        <v>0</v>
      </c>
      <c r="K23" s="366">
        <f t="shared" si="4"/>
        <v>2593</v>
      </c>
      <c r="L23" s="358"/>
      <c r="M23" s="358"/>
    </row>
    <row r="24" spans="1:13" s="353" customFormat="1" ht="15" customHeight="1" x14ac:dyDescent="0.2">
      <c r="A24" s="362"/>
      <c r="B24" s="363"/>
      <c r="C24" s="363"/>
      <c r="D24" s="363"/>
      <c r="E24" s="364"/>
      <c r="F24" s="361"/>
      <c r="G24" s="272" t="s">
        <v>325</v>
      </c>
      <c r="H24" s="359">
        <v>291</v>
      </c>
      <c r="I24" s="359"/>
      <c r="J24" s="359"/>
      <c r="K24" s="360">
        <f>SUM(H24:J24)</f>
        <v>291</v>
      </c>
      <c r="L24" s="446" t="s">
        <v>332</v>
      </c>
      <c r="M24" s="358"/>
    </row>
    <row r="25" spans="1:13" s="353" customFormat="1" ht="15" customHeight="1" x14ac:dyDescent="0.2">
      <c r="A25" s="362"/>
      <c r="B25" s="363"/>
      <c r="C25" s="363"/>
      <c r="D25" s="363"/>
      <c r="E25" s="364"/>
      <c r="F25" s="361"/>
      <c r="G25" s="272" t="s">
        <v>333</v>
      </c>
      <c r="H25" s="359">
        <v>283</v>
      </c>
      <c r="I25" s="359"/>
      <c r="J25" s="359"/>
      <c r="K25" s="360">
        <f t="shared" ref="K25:K27" si="5">SUM(H25:J25)</f>
        <v>283</v>
      </c>
      <c r="L25" s="446"/>
      <c r="M25" s="358"/>
    </row>
    <row r="26" spans="1:13" s="353" customFormat="1" ht="15" customHeight="1" x14ac:dyDescent="0.2">
      <c r="A26" s="362"/>
      <c r="B26" s="363"/>
      <c r="C26" s="363"/>
      <c r="D26" s="363"/>
      <c r="E26" s="364"/>
      <c r="F26" s="361"/>
      <c r="G26" s="272" t="s">
        <v>334</v>
      </c>
      <c r="H26" s="359">
        <v>285</v>
      </c>
      <c r="I26" s="359"/>
      <c r="J26" s="359"/>
      <c r="K26" s="360">
        <f t="shared" si="5"/>
        <v>285</v>
      </c>
      <c r="L26" s="446"/>
      <c r="M26" s="358"/>
    </row>
    <row r="27" spans="1:13" s="353" customFormat="1" ht="15" customHeight="1" x14ac:dyDescent="0.2">
      <c r="A27" s="362"/>
      <c r="B27" s="363"/>
      <c r="C27" s="363"/>
      <c r="D27" s="363"/>
      <c r="E27" s="364"/>
      <c r="F27" s="361"/>
      <c r="G27" s="272" t="s">
        <v>335</v>
      </c>
      <c r="H27" s="359">
        <v>1734</v>
      </c>
      <c r="I27" s="359"/>
      <c r="J27" s="359"/>
      <c r="K27" s="360">
        <f t="shared" si="5"/>
        <v>1734</v>
      </c>
      <c r="L27" s="446"/>
      <c r="M27" s="358"/>
    </row>
    <row r="28" spans="1:13" s="353" customFormat="1" ht="9.75" customHeight="1" x14ac:dyDescent="0.2">
      <c r="A28" s="362"/>
      <c r="B28" s="359"/>
      <c r="C28" s="359"/>
      <c r="D28" s="359"/>
      <c r="E28" s="360"/>
      <c r="F28" s="361"/>
      <c r="G28" s="272"/>
      <c r="H28" s="359"/>
      <c r="I28" s="359"/>
      <c r="J28" s="359"/>
      <c r="K28" s="360"/>
      <c r="L28" s="357"/>
      <c r="M28" s="358"/>
    </row>
    <row r="29" spans="1:13" ht="76.5" customHeight="1" x14ac:dyDescent="0.2">
      <c r="A29" s="367" t="s">
        <v>336</v>
      </c>
      <c r="B29" s="349"/>
      <c r="C29" s="349">
        <f>-1517649-2000</f>
        <v>-1519649</v>
      </c>
      <c r="D29" s="349"/>
      <c r="E29" s="350">
        <f>SUM(B29:D29)</f>
        <v>-1519649</v>
      </c>
      <c r="F29" s="349"/>
      <c r="G29" s="348" t="s">
        <v>328</v>
      </c>
      <c r="H29" s="349"/>
      <c r="I29" s="349">
        <f>1517649+2000</f>
        <v>1519649</v>
      </c>
      <c r="J29" s="349"/>
      <c r="K29" s="350">
        <f>SUM(H29:J29)</f>
        <v>1519649</v>
      </c>
      <c r="L29" s="368" t="s">
        <v>337</v>
      </c>
      <c r="M29" s="352" t="s">
        <v>338</v>
      </c>
    </row>
    <row r="30" spans="1:13" ht="6.75" customHeight="1" x14ac:dyDescent="0.2">
      <c r="A30" s="369"/>
      <c r="B30" s="354"/>
      <c r="C30" s="354"/>
      <c r="D30" s="354"/>
      <c r="E30" s="355"/>
      <c r="F30" s="354"/>
      <c r="G30" s="356"/>
      <c r="H30" s="354"/>
      <c r="I30" s="354"/>
      <c r="J30" s="354"/>
      <c r="K30" s="355"/>
      <c r="L30" s="370"/>
      <c r="M30" s="371"/>
    </row>
    <row r="31" spans="1:13" ht="39.75" customHeight="1" x14ac:dyDescent="0.2">
      <c r="A31" s="348" t="s">
        <v>328</v>
      </c>
      <c r="B31" s="372">
        <v>-498501</v>
      </c>
      <c r="C31" s="372"/>
      <c r="D31" s="372"/>
      <c r="E31" s="373">
        <f>SUM(B31:D31)</f>
        <v>-498501</v>
      </c>
      <c r="F31" s="372"/>
      <c r="G31" s="348" t="s">
        <v>339</v>
      </c>
      <c r="H31" s="372">
        <v>498501</v>
      </c>
      <c r="I31" s="372"/>
      <c r="J31" s="372"/>
      <c r="K31" s="373">
        <f>SUM(H31:J31)</f>
        <v>498501</v>
      </c>
      <c r="L31" s="374" t="s">
        <v>340</v>
      </c>
      <c r="M31" s="352" t="s">
        <v>341</v>
      </c>
    </row>
    <row r="32" spans="1:13" ht="29.25" customHeight="1" x14ac:dyDescent="0.2">
      <c r="A32" s="375" t="s">
        <v>342</v>
      </c>
      <c r="B32" s="376">
        <f>B33+B37</f>
        <v>-10000000</v>
      </c>
      <c r="C32" s="376">
        <f t="shared" ref="C32:E32" si="6">C33+C37</f>
        <v>-547045</v>
      </c>
      <c r="D32" s="376">
        <f t="shared" si="6"/>
        <v>0</v>
      </c>
      <c r="E32" s="377">
        <f t="shared" si="6"/>
        <v>-10547045</v>
      </c>
      <c r="F32" s="378"/>
      <c r="G32" s="379"/>
      <c r="H32" s="380">
        <f t="shared" ref="H32:K32" si="7">H33+H37</f>
        <v>0</v>
      </c>
      <c r="I32" s="380">
        <f t="shared" si="7"/>
        <v>5000000</v>
      </c>
      <c r="J32" s="380">
        <f t="shared" si="7"/>
        <v>5547045</v>
      </c>
      <c r="K32" s="381">
        <f t="shared" si="7"/>
        <v>10547045</v>
      </c>
      <c r="L32" s="374"/>
      <c r="M32" s="352"/>
    </row>
    <row r="33" spans="1:13" ht="24.75" customHeight="1" x14ac:dyDescent="0.2">
      <c r="A33" s="367" t="s">
        <v>343</v>
      </c>
      <c r="B33" s="382"/>
      <c r="C33" s="318">
        <v>-547045</v>
      </c>
      <c r="D33" s="318"/>
      <c r="E33" s="320">
        <f>SUM(B33:D33)</f>
        <v>-547045</v>
      </c>
      <c r="F33" s="382"/>
      <c r="G33" s="348" t="s">
        <v>344</v>
      </c>
      <c r="H33" s="316">
        <f>H34+H35</f>
        <v>0</v>
      </c>
      <c r="I33" s="316">
        <f t="shared" ref="I33:K33" si="8">I34+I35</f>
        <v>0</v>
      </c>
      <c r="J33" s="316">
        <f t="shared" si="8"/>
        <v>547045</v>
      </c>
      <c r="K33" s="317">
        <f t="shared" si="8"/>
        <v>547045</v>
      </c>
      <c r="L33" s="383"/>
      <c r="M33" s="352"/>
    </row>
    <row r="34" spans="1:13" ht="34.5" customHeight="1" x14ac:dyDescent="0.2">
      <c r="A34" s="384"/>
      <c r="B34" s="385"/>
      <c r="C34" s="385"/>
      <c r="D34" s="385"/>
      <c r="E34" s="386"/>
      <c r="F34" s="385"/>
      <c r="G34" s="336"/>
      <c r="H34" s="387"/>
      <c r="I34" s="387">
        <v>547045</v>
      </c>
      <c r="J34" s="387"/>
      <c r="K34" s="388">
        <f>SUM(H34:J34)</f>
        <v>547045</v>
      </c>
      <c r="L34" s="383" t="s">
        <v>345</v>
      </c>
      <c r="M34" s="352" t="s">
        <v>346</v>
      </c>
    </row>
    <row r="35" spans="1:13" ht="18" customHeight="1" x14ac:dyDescent="0.2">
      <c r="A35" s="367"/>
      <c r="B35" s="372"/>
      <c r="C35" s="372"/>
      <c r="D35" s="372"/>
      <c r="E35" s="373"/>
      <c r="F35" s="372"/>
      <c r="G35" s="389"/>
      <c r="H35" s="361"/>
      <c r="I35" s="361">
        <v>-547045</v>
      </c>
      <c r="J35" s="361">
        <v>547045</v>
      </c>
      <c r="K35" s="360">
        <f>SUM(H35:J35)</f>
        <v>0</v>
      </c>
      <c r="L35" s="390" t="s">
        <v>347</v>
      </c>
      <c r="M35" s="391" t="s">
        <v>348</v>
      </c>
    </row>
    <row r="36" spans="1:13" ht="9" customHeight="1" x14ac:dyDescent="0.2">
      <c r="A36" s="367"/>
      <c r="B36" s="372"/>
      <c r="C36" s="372"/>
      <c r="D36" s="372"/>
      <c r="E36" s="373"/>
      <c r="F36" s="372"/>
      <c r="G36" s="389"/>
      <c r="H36" s="361"/>
      <c r="I36" s="361"/>
      <c r="J36" s="361"/>
      <c r="K36" s="360"/>
      <c r="L36" s="390"/>
      <c r="M36" s="391"/>
    </row>
    <row r="37" spans="1:13" ht="25.5" customHeight="1" x14ac:dyDescent="0.2">
      <c r="A37" s="367" t="s">
        <v>349</v>
      </c>
      <c r="B37" s="378">
        <v>-10000000</v>
      </c>
      <c r="C37" s="378"/>
      <c r="D37" s="378"/>
      <c r="E37" s="392">
        <f>SUM(B37:D37)</f>
        <v>-10000000</v>
      </c>
      <c r="F37" s="372"/>
      <c r="G37" s="367" t="s">
        <v>105</v>
      </c>
      <c r="H37" s="376">
        <f>H38+H39</f>
        <v>0</v>
      </c>
      <c r="I37" s="376">
        <f t="shared" ref="I37:J37" si="9">I38+I39</f>
        <v>5000000</v>
      </c>
      <c r="J37" s="376">
        <f t="shared" si="9"/>
        <v>5000000</v>
      </c>
      <c r="K37" s="377">
        <f>SUM(H37:J37)</f>
        <v>10000000</v>
      </c>
      <c r="L37" s="393"/>
      <c r="M37" s="394"/>
    </row>
    <row r="38" spans="1:13" ht="42" customHeight="1" x14ac:dyDescent="0.2">
      <c r="A38" s="384"/>
      <c r="B38" s="385"/>
      <c r="C38" s="385"/>
      <c r="D38" s="385"/>
      <c r="E38" s="386"/>
      <c r="F38" s="372"/>
      <c r="G38" s="384"/>
      <c r="H38" s="385">
        <v>10000000</v>
      </c>
      <c r="I38" s="385"/>
      <c r="J38" s="385"/>
      <c r="K38" s="386">
        <f>SUM(H38:J38)</f>
        <v>10000000</v>
      </c>
      <c r="L38" s="393" t="s">
        <v>350</v>
      </c>
      <c r="M38" s="447" t="s">
        <v>351</v>
      </c>
    </row>
    <row r="39" spans="1:13" ht="50.25" customHeight="1" x14ac:dyDescent="0.2">
      <c r="A39" s="348"/>
      <c r="B39" s="372"/>
      <c r="C39" s="372"/>
      <c r="D39" s="372"/>
      <c r="E39" s="373"/>
      <c r="F39" s="372"/>
      <c r="G39" s="384"/>
      <c r="H39" s="385">
        <v>-10000000</v>
      </c>
      <c r="I39" s="385">
        <v>5000000</v>
      </c>
      <c r="J39" s="385">
        <v>5000000</v>
      </c>
      <c r="K39" s="386">
        <f>SUM(H39:J39)</f>
        <v>0</v>
      </c>
      <c r="L39" s="374" t="s">
        <v>347</v>
      </c>
      <c r="M39" s="447"/>
    </row>
    <row r="40" spans="1:13" ht="18" customHeight="1" thickBot="1" x14ac:dyDescent="0.25">
      <c r="A40" s="379" t="s">
        <v>100</v>
      </c>
      <c r="B40" s="395">
        <f>B32+B9</f>
        <v>-10501094</v>
      </c>
      <c r="C40" s="395">
        <f>C32+C9</f>
        <v>-6451632</v>
      </c>
      <c r="D40" s="395">
        <f>D32+D9</f>
        <v>-115443650</v>
      </c>
      <c r="E40" s="396">
        <f>E32+E9</f>
        <v>-132396376</v>
      </c>
      <c r="F40" s="310"/>
      <c r="G40" s="397" t="s">
        <v>100</v>
      </c>
      <c r="H40" s="395">
        <f>H32+H9</f>
        <v>501094</v>
      </c>
      <c r="I40" s="395">
        <f>I32+I9</f>
        <v>10904587</v>
      </c>
      <c r="J40" s="395">
        <f>J32+J9</f>
        <v>120990695</v>
      </c>
      <c r="K40" s="396">
        <f>K32+K9</f>
        <v>132396376</v>
      </c>
      <c r="L40" s="398"/>
      <c r="M40" s="399"/>
    </row>
    <row r="41" spans="1:13" ht="13.5" thickTop="1" x14ac:dyDescent="0.2">
      <c r="A41" s="328"/>
      <c r="B41" s="328"/>
      <c r="C41" s="328"/>
      <c r="D41" s="328"/>
      <c r="E41" s="328"/>
      <c r="F41" s="400"/>
      <c r="G41" s="401"/>
      <c r="H41" s="328"/>
      <c r="I41" s="328"/>
      <c r="J41" s="328"/>
      <c r="K41" s="328"/>
      <c r="L41" s="402"/>
      <c r="M41" s="403"/>
    </row>
    <row r="42" spans="1:13" x14ac:dyDescent="0.2">
      <c r="A42" s="328"/>
      <c r="B42" s="328"/>
      <c r="C42" s="328"/>
      <c r="D42" s="328"/>
      <c r="E42" s="328"/>
      <c r="F42" s="400"/>
      <c r="G42" s="401"/>
      <c r="H42" s="328"/>
      <c r="I42" s="328"/>
      <c r="J42" s="328"/>
      <c r="K42" s="328"/>
      <c r="L42" s="402"/>
      <c r="M42" s="403"/>
    </row>
    <row r="43" spans="1:13" x14ac:dyDescent="0.2">
      <c r="A43" s="328"/>
      <c r="B43" s="328"/>
      <c r="C43" s="328"/>
      <c r="D43" s="328"/>
      <c r="E43" s="328"/>
      <c r="F43" s="400"/>
      <c r="G43" s="401"/>
      <c r="H43" s="328"/>
      <c r="I43" s="328"/>
      <c r="J43" s="328"/>
      <c r="K43" s="328"/>
      <c r="L43" s="402"/>
      <c r="M43" s="404"/>
    </row>
    <row r="44" spans="1:13" s="406" customFormat="1" x14ac:dyDescent="0.2">
      <c r="A44" s="314"/>
      <c r="B44" s="314"/>
      <c r="C44" s="314"/>
      <c r="D44" s="314"/>
      <c r="E44" s="314"/>
      <c r="F44" s="400"/>
      <c r="G44" s="405"/>
      <c r="H44" s="314"/>
      <c r="I44" s="314"/>
      <c r="J44" s="314"/>
      <c r="K44" s="314"/>
      <c r="L44" s="353"/>
    </row>
    <row r="45" spans="1:13" s="406" customFormat="1" x14ac:dyDescent="0.2">
      <c r="A45" s="314"/>
      <c r="B45" s="314"/>
      <c r="C45" s="314"/>
      <c r="D45" s="314"/>
      <c r="E45" s="314"/>
      <c r="F45" s="400"/>
      <c r="G45" s="405"/>
      <c r="H45" s="314"/>
      <c r="I45" s="314"/>
      <c r="J45" s="314"/>
      <c r="K45" s="314"/>
      <c r="L45" s="314"/>
    </row>
    <row r="46" spans="1:13" s="406" customFormat="1" x14ac:dyDescent="0.2">
      <c r="A46" s="314"/>
      <c r="B46" s="314"/>
      <c r="C46" s="314"/>
      <c r="D46" s="314"/>
      <c r="E46" s="314"/>
      <c r="F46" s="400"/>
      <c r="G46" s="405"/>
      <c r="H46" s="314"/>
      <c r="I46" s="314"/>
      <c r="J46" s="314"/>
      <c r="K46" s="314"/>
      <c r="L46" s="314"/>
    </row>
    <row r="47" spans="1:13" s="406" customFormat="1" x14ac:dyDescent="0.2">
      <c r="A47" s="314"/>
      <c r="B47" s="314"/>
      <c r="C47" s="314"/>
      <c r="D47" s="314"/>
      <c r="E47" s="314"/>
      <c r="F47" s="400"/>
      <c r="G47" s="405"/>
      <c r="H47" s="314"/>
      <c r="I47" s="314"/>
      <c r="J47" s="314"/>
      <c r="K47" s="314"/>
      <c r="L47" s="314"/>
    </row>
    <row r="48" spans="1:13" s="406" customFormat="1" x14ac:dyDescent="0.2">
      <c r="A48" s="314"/>
      <c r="B48" s="314"/>
      <c r="C48" s="314"/>
      <c r="D48" s="314"/>
      <c r="E48" s="314"/>
      <c r="F48" s="400"/>
      <c r="G48" s="405"/>
      <c r="H48" s="314"/>
      <c r="I48" s="314"/>
      <c r="J48" s="314"/>
      <c r="K48" s="314"/>
      <c r="L48" s="314"/>
    </row>
    <row r="49" spans="1:12" s="406" customFormat="1" x14ac:dyDescent="0.2">
      <c r="A49" s="314"/>
      <c r="B49" s="314"/>
      <c r="C49" s="314"/>
      <c r="D49" s="314"/>
      <c r="E49" s="314"/>
      <c r="F49" s="400"/>
      <c r="G49" s="405"/>
      <c r="H49" s="314"/>
      <c r="I49" s="314"/>
      <c r="J49" s="314"/>
      <c r="K49" s="314"/>
      <c r="L49" s="314"/>
    </row>
    <row r="50" spans="1:12" s="406" customFormat="1" x14ac:dyDescent="0.2">
      <c r="A50" s="314"/>
      <c r="B50" s="314"/>
      <c r="C50" s="314"/>
      <c r="D50" s="314"/>
      <c r="E50" s="314"/>
      <c r="F50" s="400"/>
      <c r="G50" s="314"/>
      <c r="H50" s="314"/>
      <c r="I50" s="314"/>
      <c r="J50" s="314"/>
      <c r="K50" s="314"/>
      <c r="L50" s="314"/>
    </row>
    <row r="51" spans="1:12" s="406" customFormat="1" x14ac:dyDescent="0.2">
      <c r="A51" s="314"/>
      <c r="B51" s="314"/>
      <c r="C51" s="314"/>
      <c r="D51" s="314"/>
      <c r="E51" s="314"/>
      <c r="F51" s="400"/>
      <c r="G51" s="314"/>
      <c r="H51" s="314"/>
      <c r="I51" s="314"/>
      <c r="J51" s="314"/>
      <c r="K51" s="314"/>
      <c r="L51" s="314"/>
    </row>
    <row r="52" spans="1:12" s="406" customFormat="1" x14ac:dyDescent="0.2">
      <c r="A52" s="314"/>
      <c r="B52" s="314"/>
      <c r="C52" s="314"/>
      <c r="D52" s="314"/>
      <c r="E52" s="314"/>
      <c r="F52" s="400"/>
      <c r="G52" s="314"/>
      <c r="H52" s="314"/>
      <c r="I52" s="314"/>
      <c r="J52" s="314"/>
      <c r="K52" s="314"/>
      <c r="L52" s="314"/>
    </row>
    <row r="53" spans="1:12" s="406" customFormat="1" x14ac:dyDescent="0.2">
      <c r="A53" s="314"/>
      <c r="B53" s="314"/>
      <c r="C53" s="314"/>
      <c r="D53" s="314"/>
      <c r="E53" s="314"/>
      <c r="F53" s="400"/>
      <c r="G53" s="314"/>
      <c r="H53" s="314"/>
      <c r="I53" s="314"/>
      <c r="J53" s="314"/>
      <c r="K53" s="314"/>
      <c r="L53" s="314"/>
    </row>
    <row r="54" spans="1:12" s="406" customFormat="1" x14ac:dyDescent="0.2">
      <c r="A54" s="314"/>
      <c r="B54" s="314"/>
      <c r="C54" s="314"/>
      <c r="D54" s="314"/>
      <c r="E54" s="314"/>
      <c r="F54" s="400"/>
      <c r="G54" s="314"/>
      <c r="H54" s="314"/>
      <c r="I54" s="314"/>
      <c r="J54" s="314"/>
      <c r="K54" s="314"/>
      <c r="L54" s="314"/>
    </row>
    <row r="55" spans="1:12" s="406" customFormat="1" x14ac:dyDescent="0.2">
      <c r="A55" s="314"/>
      <c r="B55" s="314"/>
      <c r="C55" s="314"/>
      <c r="D55" s="314"/>
      <c r="E55" s="314"/>
      <c r="F55" s="400"/>
      <c r="G55" s="314"/>
      <c r="H55" s="314"/>
      <c r="I55" s="314"/>
      <c r="J55" s="314"/>
      <c r="K55" s="314"/>
      <c r="L55" s="314"/>
    </row>
    <row r="56" spans="1:12" s="406" customFormat="1" x14ac:dyDescent="0.2">
      <c r="A56" s="314"/>
      <c r="B56" s="314"/>
      <c r="C56" s="314"/>
      <c r="D56" s="314"/>
      <c r="E56" s="314"/>
      <c r="F56" s="400"/>
      <c r="G56" s="314"/>
      <c r="H56" s="314"/>
      <c r="I56" s="314"/>
      <c r="J56" s="314"/>
      <c r="K56" s="314"/>
      <c r="L56" s="314"/>
    </row>
    <row r="57" spans="1:12" s="406" customFormat="1" x14ac:dyDescent="0.2">
      <c r="A57" s="314"/>
      <c r="B57" s="314"/>
      <c r="C57" s="314"/>
      <c r="D57" s="314"/>
      <c r="E57" s="314"/>
      <c r="F57" s="400"/>
      <c r="G57" s="314"/>
      <c r="H57" s="314"/>
      <c r="I57" s="314"/>
      <c r="J57" s="314"/>
      <c r="K57" s="314"/>
      <c r="L57" s="314"/>
    </row>
    <row r="58" spans="1:12" s="406" customFormat="1" x14ac:dyDescent="0.2">
      <c r="A58" s="314"/>
      <c r="B58" s="314"/>
      <c r="C58" s="314"/>
      <c r="D58" s="314"/>
      <c r="E58" s="314"/>
      <c r="F58" s="400"/>
      <c r="G58" s="314"/>
      <c r="H58" s="314"/>
      <c r="I58" s="314"/>
      <c r="J58" s="314"/>
      <c r="K58" s="314"/>
      <c r="L58" s="314"/>
    </row>
    <row r="59" spans="1:12" s="406" customFormat="1" x14ac:dyDescent="0.2">
      <c r="A59" s="314"/>
      <c r="B59" s="314"/>
      <c r="C59" s="314"/>
      <c r="D59" s="314"/>
      <c r="E59" s="314"/>
      <c r="F59" s="400"/>
      <c r="G59" s="314"/>
      <c r="H59" s="314"/>
      <c r="I59" s="314"/>
      <c r="J59" s="314"/>
      <c r="K59" s="314"/>
      <c r="L59" s="314"/>
    </row>
    <row r="60" spans="1:12" x14ac:dyDescent="0.2">
      <c r="F60" s="400"/>
    </row>
    <row r="61" spans="1:12" x14ac:dyDescent="0.2">
      <c r="F61" s="400"/>
    </row>
    <row r="62" spans="1:12" x14ac:dyDescent="0.2">
      <c r="F62" s="400"/>
    </row>
    <row r="63" spans="1:12" x14ac:dyDescent="0.2">
      <c r="F63" s="400"/>
    </row>
    <row r="64" spans="1:12" x14ac:dyDescent="0.2">
      <c r="F64" s="400"/>
    </row>
    <row r="65" spans="6:6" x14ac:dyDescent="0.2">
      <c r="F65" s="400"/>
    </row>
    <row r="66" spans="6:6" x14ac:dyDescent="0.2">
      <c r="F66" s="400"/>
    </row>
    <row r="67" spans="6:6" x14ac:dyDescent="0.2">
      <c r="F67" s="400"/>
    </row>
    <row r="68" spans="6:6" x14ac:dyDescent="0.2">
      <c r="F68" s="400"/>
    </row>
    <row r="69" spans="6:6" x14ac:dyDescent="0.2">
      <c r="F69" s="400"/>
    </row>
    <row r="70" spans="6:6" x14ac:dyDescent="0.2">
      <c r="F70" s="400"/>
    </row>
    <row r="71" spans="6:6" x14ac:dyDescent="0.2">
      <c r="F71" s="400"/>
    </row>
    <row r="72" spans="6:6" x14ac:dyDescent="0.2">
      <c r="F72" s="400"/>
    </row>
    <row r="73" spans="6:6" x14ac:dyDescent="0.2">
      <c r="F73" s="400"/>
    </row>
    <row r="74" spans="6:6" x14ac:dyDescent="0.2">
      <c r="F74" s="400"/>
    </row>
    <row r="75" spans="6:6" x14ac:dyDescent="0.2">
      <c r="F75" s="400"/>
    </row>
    <row r="76" spans="6:6" x14ac:dyDescent="0.2">
      <c r="F76" s="400"/>
    </row>
    <row r="77" spans="6:6" x14ac:dyDescent="0.2">
      <c r="F77" s="400"/>
    </row>
    <row r="78" spans="6:6" x14ac:dyDescent="0.2">
      <c r="F78" s="400"/>
    </row>
    <row r="79" spans="6:6" x14ac:dyDescent="0.2">
      <c r="F79" s="400"/>
    </row>
    <row r="80" spans="6:6" x14ac:dyDescent="0.2">
      <c r="F80" s="400"/>
    </row>
    <row r="81" spans="6:6" x14ac:dyDescent="0.2">
      <c r="F81" s="400"/>
    </row>
    <row r="82" spans="6:6" x14ac:dyDescent="0.2">
      <c r="F82" s="400"/>
    </row>
    <row r="83" spans="6:6" x14ac:dyDescent="0.2">
      <c r="F83" s="400"/>
    </row>
    <row r="84" spans="6:6" x14ac:dyDescent="0.2">
      <c r="F84" s="400"/>
    </row>
    <row r="85" spans="6:6" x14ac:dyDescent="0.2">
      <c r="F85" s="400"/>
    </row>
    <row r="86" spans="6:6" x14ac:dyDescent="0.2">
      <c r="F86" s="400"/>
    </row>
    <row r="87" spans="6:6" x14ac:dyDescent="0.2">
      <c r="F87" s="400"/>
    </row>
    <row r="88" spans="6:6" x14ac:dyDescent="0.2">
      <c r="F88" s="400"/>
    </row>
  </sheetData>
  <mergeCells count="8">
    <mergeCell ref="L24:L27"/>
    <mergeCell ref="M38:M39"/>
    <mergeCell ref="A7:A8"/>
    <mergeCell ref="B7:E7"/>
    <mergeCell ref="G7:G8"/>
    <mergeCell ref="H7:K7"/>
    <mergeCell ref="L7:L8"/>
    <mergeCell ref="M7:M8"/>
  </mergeCells>
  <printOptions gridLines="1"/>
  <pageMargins left="0.44" right="0.31" top="0.38" bottom="0.34" header="0.25" footer="0.2"/>
  <pageSetup paperSize="9" scale="73" orientation="landscape" r:id="rId1"/>
  <headerFooter>
    <oddHeader xml:space="preserve">&amp;RANNEX A-3
</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R354"/>
  <sheetViews>
    <sheetView zoomScale="112" zoomScaleNormal="112" workbookViewId="0">
      <pane xSplit="1" ySplit="6" topLeftCell="B94" activePane="bottomRight" state="frozen"/>
      <selection pane="topRight" activeCell="B1" sqref="B1"/>
      <selection pane="bottomLeft" activeCell="A7" sqref="A7"/>
      <selection pane="bottomRight" activeCell="G59" sqref="G59"/>
    </sheetView>
  </sheetViews>
  <sheetFormatPr defaultRowHeight="12.95" customHeight="1" x14ac:dyDescent="0.2"/>
  <cols>
    <col min="1" max="1" width="17.140625" style="42" customWidth="1"/>
    <col min="2" max="2" width="12.42578125" style="42" customWidth="1"/>
    <col min="3" max="3" width="11.7109375" style="42" customWidth="1"/>
    <col min="4" max="4" width="12.7109375" style="42" customWidth="1"/>
    <col min="5" max="6" width="11.7109375" style="42" customWidth="1"/>
    <col min="7" max="7" width="11.85546875" style="42" customWidth="1"/>
    <col min="8" max="8" width="11.140625" style="42" customWidth="1"/>
    <col min="9" max="9" width="12.42578125" style="42" customWidth="1"/>
    <col min="10" max="16384" width="9.140625" style="8"/>
  </cols>
  <sheetData>
    <row r="1" spans="1:9" s="2" customFormat="1" ht="12.95" customHeight="1" x14ac:dyDescent="0.2">
      <c r="A1" s="1" t="s">
        <v>0</v>
      </c>
      <c r="B1" s="1"/>
      <c r="C1" s="1"/>
      <c r="D1" s="1"/>
      <c r="I1" s="3"/>
    </row>
    <row r="2" spans="1:9" s="2" customFormat="1" ht="12.95" customHeight="1" x14ac:dyDescent="0.2">
      <c r="A2" s="4" t="s">
        <v>1</v>
      </c>
      <c r="B2" s="5"/>
      <c r="C2" s="4"/>
      <c r="D2" s="4"/>
    </row>
    <row r="3" spans="1:9" s="2" customFormat="1" ht="12.95" customHeight="1" x14ac:dyDescent="0.2">
      <c r="A3" s="4" t="str">
        <f>[2]BYDEPT!$A$2</f>
        <v>JANUARY 1-OCTOBER 31, 2017</v>
      </c>
      <c r="B3" s="6"/>
      <c r="C3" s="1"/>
      <c r="D3" s="1"/>
    </row>
    <row r="4" spans="1:9" s="2" customFormat="1" ht="14.25" customHeight="1" x14ac:dyDescent="0.2">
      <c r="A4" s="1" t="s">
        <v>2</v>
      </c>
      <c r="B4" s="6"/>
      <c r="C4" s="7"/>
      <c r="D4" s="7"/>
    </row>
    <row r="5" spans="1:9" ht="27.75" customHeight="1" x14ac:dyDescent="0.2">
      <c r="A5" s="457" t="s">
        <v>3</v>
      </c>
      <c r="B5" s="459" t="s">
        <v>4</v>
      </c>
      <c r="C5" s="459"/>
      <c r="D5" s="460"/>
      <c r="E5" s="461" t="s">
        <v>5</v>
      </c>
      <c r="F5" s="463" t="s">
        <v>6</v>
      </c>
      <c r="G5" s="464" t="s">
        <v>7</v>
      </c>
      <c r="H5" s="464"/>
      <c r="I5" s="464" t="s">
        <v>8</v>
      </c>
    </row>
    <row r="6" spans="1:9" ht="39.75" customHeight="1" x14ac:dyDescent="0.2">
      <c r="A6" s="458"/>
      <c r="B6" s="9" t="s">
        <v>9</v>
      </c>
      <c r="C6" s="10" t="s">
        <v>10</v>
      </c>
      <c r="D6" s="11" t="s">
        <v>11</v>
      </c>
      <c r="E6" s="462"/>
      <c r="F6" s="463"/>
      <c r="G6" s="10" t="s">
        <v>12</v>
      </c>
      <c r="H6" s="10" t="s">
        <v>13</v>
      </c>
      <c r="I6" s="464"/>
    </row>
    <row r="7" spans="1:9" ht="12.95" customHeight="1" x14ac:dyDescent="0.2">
      <c r="A7" s="12" t="s">
        <v>14</v>
      </c>
      <c r="B7" s="12">
        <f>'[3]NEW GAA'!E7</f>
        <v>14486509</v>
      </c>
      <c r="C7" s="13">
        <f>'[3]NEW GAA'!AR7</f>
        <v>0</v>
      </c>
      <c r="D7" s="14">
        <f t="shared" ref="D7:D12" si="0">SUM(B7:C7)</f>
        <v>14486509</v>
      </c>
      <c r="E7" s="15">
        <f>[3]AUTO!BA7</f>
        <v>467717</v>
      </c>
      <c r="F7" s="16">
        <f>[3]UF!AJ7</f>
        <v>0</v>
      </c>
      <c r="G7" s="16">
        <f>'[3]CONT-RA10717'!AP7</f>
        <v>0</v>
      </c>
      <c r="H7" s="17">
        <f>'[3]CONT-RA10717'!AO7</f>
        <v>0</v>
      </c>
      <c r="I7" s="16">
        <f>SUM(D7:H7)</f>
        <v>14954226</v>
      </c>
    </row>
    <row r="8" spans="1:9" ht="12.95" customHeight="1" x14ac:dyDescent="0.2">
      <c r="A8" s="18" t="s">
        <v>15</v>
      </c>
      <c r="B8" s="18">
        <f>'[3]NEW GAA'!E8</f>
        <v>15784156</v>
      </c>
      <c r="C8" s="15">
        <f>'[3]NEW GAA'!AR8</f>
        <v>58320</v>
      </c>
      <c r="D8" s="19">
        <f t="shared" si="0"/>
        <v>15842476</v>
      </c>
      <c r="E8" s="15">
        <f>[3]AUTO!BA8</f>
        <v>39627</v>
      </c>
      <c r="F8" s="16">
        <f>[3]UF!AJ8</f>
        <v>0</v>
      </c>
      <c r="G8" s="16">
        <f>'[3]CONT-RA10717'!AP8</f>
        <v>0</v>
      </c>
      <c r="H8" s="16">
        <f>'[3]CONT-RA10717'!AO8</f>
        <v>0</v>
      </c>
      <c r="I8" s="16">
        <f t="shared" ref="I8:I74" si="1">SUM(D8:H8)</f>
        <v>15882103</v>
      </c>
    </row>
    <row r="9" spans="1:9" ht="12.95" customHeight="1" x14ac:dyDescent="0.2">
      <c r="A9" s="18" t="s">
        <v>16</v>
      </c>
      <c r="B9" s="18">
        <f>'[3]NEW GAA'!E9</f>
        <v>428618</v>
      </c>
      <c r="C9" s="15">
        <f>'[3]NEW GAA'!AR9</f>
        <v>17173</v>
      </c>
      <c r="D9" s="19">
        <f t="shared" si="0"/>
        <v>445791</v>
      </c>
      <c r="E9" s="15">
        <f>[3]AUTO!BA9</f>
        <v>6410</v>
      </c>
      <c r="F9" s="16">
        <f>[3]UF!AJ9</f>
        <v>0</v>
      </c>
      <c r="G9" s="16">
        <f>'[3]CONT-RA10717'!AP9</f>
        <v>199488</v>
      </c>
      <c r="H9" s="16">
        <f>'[3]CONT-RA10717'!AO9</f>
        <v>0</v>
      </c>
      <c r="I9" s="16">
        <f t="shared" si="1"/>
        <v>651689</v>
      </c>
    </row>
    <row r="10" spans="1:9" ht="12.95" customHeight="1" x14ac:dyDescent="0.2">
      <c r="A10" s="18" t="s">
        <v>17</v>
      </c>
      <c r="B10" s="18">
        <f>'[3]NEW GAA'!E10</f>
        <v>9615163</v>
      </c>
      <c r="C10" s="15">
        <f>'[3]NEW GAA'!AR10</f>
        <v>153890</v>
      </c>
      <c r="D10" s="19">
        <f t="shared" si="0"/>
        <v>9769053</v>
      </c>
      <c r="E10" s="15">
        <f>[3]AUTO!BA10</f>
        <v>340301</v>
      </c>
      <c r="F10" s="16">
        <f>[3]UF!AJ10</f>
        <v>0</v>
      </c>
      <c r="G10" s="16">
        <f>'[3]CONT-RA10717'!AP10</f>
        <v>0</v>
      </c>
      <c r="H10" s="16">
        <f>'[3]CONT-RA10717'!AO10</f>
        <v>0</v>
      </c>
      <c r="I10" s="16">
        <f t="shared" si="1"/>
        <v>10109354</v>
      </c>
    </row>
    <row r="11" spans="1:9" ht="12.95" customHeight="1" x14ac:dyDescent="0.2">
      <c r="A11" s="18" t="s">
        <v>18</v>
      </c>
      <c r="B11" s="18">
        <f>'[3]NEW GAA'!E11</f>
        <v>39161189</v>
      </c>
      <c r="C11" s="15">
        <f>'[3]NEW GAA'!AR11</f>
        <v>204787</v>
      </c>
      <c r="D11" s="19">
        <f t="shared" si="0"/>
        <v>39365976</v>
      </c>
      <c r="E11" s="15">
        <f>[3]AUTO!BA11</f>
        <v>862000</v>
      </c>
      <c r="F11" s="16">
        <f>[3]UF!AJ11</f>
        <v>0</v>
      </c>
      <c r="G11" s="16">
        <f>'[3]CONT-RA10717'!B11</f>
        <v>0</v>
      </c>
      <c r="H11" s="16">
        <f>'[3]CONT-RA10717'!AO11</f>
        <v>4336197</v>
      </c>
      <c r="I11" s="16">
        <f t="shared" si="1"/>
        <v>44564173</v>
      </c>
    </row>
    <row r="12" spans="1:9" ht="12.95" customHeight="1" x14ac:dyDescent="0.2">
      <c r="A12" s="18" t="s">
        <v>19</v>
      </c>
      <c r="B12" s="18">
        <f>'[3]NEW GAA'!E12</f>
        <v>1909205</v>
      </c>
      <c r="C12" s="15">
        <f>'[3]NEW GAA'!AR12</f>
        <v>23665</v>
      </c>
      <c r="D12" s="19">
        <f t="shared" si="0"/>
        <v>1932870</v>
      </c>
      <c r="E12" s="15">
        <f>[3]AUTO!BA12</f>
        <v>723117</v>
      </c>
      <c r="F12" s="16">
        <f>[3]UF!AJ12</f>
        <v>0</v>
      </c>
      <c r="G12" s="16"/>
      <c r="H12" s="16">
        <f>'[3]CONT-RA10717'!AO12</f>
        <v>0</v>
      </c>
      <c r="I12" s="16">
        <f t="shared" si="1"/>
        <v>2655987</v>
      </c>
    </row>
    <row r="13" spans="1:9" ht="12.95" customHeight="1" x14ac:dyDescent="0.2">
      <c r="A13" s="16" t="s">
        <v>20</v>
      </c>
      <c r="B13" s="18">
        <f t="shared" ref="B13:H13" si="2">SUM(B14:B15)</f>
        <v>396507865</v>
      </c>
      <c r="C13" s="15">
        <f t="shared" si="2"/>
        <v>3059821</v>
      </c>
      <c r="D13" s="19">
        <f t="shared" si="2"/>
        <v>399567686</v>
      </c>
      <c r="E13" s="15">
        <f t="shared" si="2"/>
        <v>26305842</v>
      </c>
      <c r="F13" s="16">
        <f t="shared" si="2"/>
        <v>0</v>
      </c>
      <c r="G13" s="16">
        <f t="shared" si="2"/>
        <v>1332375</v>
      </c>
      <c r="H13" s="16">
        <f t="shared" si="2"/>
        <v>0</v>
      </c>
      <c r="I13" s="16">
        <f t="shared" si="1"/>
        <v>427205903</v>
      </c>
    </row>
    <row r="14" spans="1:9" ht="12.95" hidden="1" customHeight="1" x14ac:dyDescent="0.2">
      <c r="A14" s="16" t="s">
        <v>21</v>
      </c>
      <c r="B14" s="18">
        <f>'[3]NEW GAA'!E14</f>
        <v>78085400</v>
      </c>
      <c r="C14" s="15">
        <f>'[3]NEW GAA'!AR14</f>
        <v>10556</v>
      </c>
      <c r="D14" s="19">
        <f t="shared" ref="D14:D20" si="3">SUM(B14:C14)</f>
        <v>78095956</v>
      </c>
      <c r="E14" s="15">
        <f>[3]AUTO!BA14</f>
        <v>509127</v>
      </c>
      <c r="F14" s="16">
        <f>[3]UF!AJ14</f>
        <v>0</v>
      </c>
      <c r="G14" s="16">
        <f>'[3]CONT-RA10717'!B14</f>
        <v>1320375</v>
      </c>
      <c r="H14" s="16">
        <f>'[3]CONT-RA10717'!AO14</f>
        <v>0</v>
      </c>
      <c r="I14" s="16">
        <f t="shared" si="1"/>
        <v>79925458</v>
      </c>
    </row>
    <row r="15" spans="1:9" ht="12.95" hidden="1" customHeight="1" x14ac:dyDescent="0.2">
      <c r="A15" s="16" t="s">
        <v>22</v>
      </c>
      <c r="B15" s="18">
        <f>'[3]NEW GAA'!E15</f>
        <v>318422465</v>
      </c>
      <c r="C15" s="15">
        <f>'[3]NEW GAA'!AR15</f>
        <v>3049265</v>
      </c>
      <c r="D15" s="19">
        <f t="shared" si="3"/>
        <v>321471730</v>
      </c>
      <c r="E15" s="15">
        <f>[3]AUTO!BA15</f>
        <v>25796715</v>
      </c>
      <c r="F15" s="16">
        <f>[3]UF!AJ15</f>
        <v>0</v>
      </c>
      <c r="G15" s="16">
        <f>'[3]CONT-RA10717'!B15</f>
        <v>12000</v>
      </c>
      <c r="H15" s="16">
        <f>'[3]CONT-RA10717'!AO15</f>
        <v>0</v>
      </c>
      <c r="I15" s="16">
        <f t="shared" si="1"/>
        <v>347280445</v>
      </c>
    </row>
    <row r="16" spans="1:9" ht="12.95" customHeight="1" x14ac:dyDescent="0.2">
      <c r="A16" s="16" t="s">
        <v>23</v>
      </c>
      <c r="B16" s="18">
        <f>'[3]NEW GAA'!E16</f>
        <v>53518828</v>
      </c>
      <c r="C16" s="15">
        <f>'[3]NEW GAA'!AR16</f>
        <v>1733381</v>
      </c>
      <c r="D16" s="19">
        <f t="shared" si="3"/>
        <v>55252209</v>
      </c>
      <c r="E16" s="15">
        <f>[3]AUTO!BA16</f>
        <v>2865239</v>
      </c>
      <c r="F16" s="16">
        <f>[3]UF!AJ16</f>
        <v>0</v>
      </c>
      <c r="G16" s="16">
        <f>'[3]CONT-RA10717'!B16</f>
        <v>490742</v>
      </c>
      <c r="H16" s="16">
        <f>'[3]CONT-RA10717'!AO16</f>
        <v>10049</v>
      </c>
      <c r="I16" s="16">
        <f t="shared" si="1"/>
        <v>58618239</v>
      </c>
    </row>
    <row r="17" spans="1:9" ht="12.95" customHeight="1" x14ac:dyDescent="0.2">
      <c r="A17" s="16" t="s">
        <v>24</v>
      </c>
      <c r="B17" s="18">
        <f>'[3]NEW GAA'!E17</f>
        <v>1094535</v>
      </c>
      <c r="C17" s="15">
        <f>'[3]NEW GAA'!AR17</f>
        <v>22215</v>
      </c>
      <c r="D17" s="19">
        <f t="shared" si="3"/>
        <v>1116750</v>
      </c>
      <c r="E17" s="15">
        <f>[3]AUTO!BA17</f>
        <v>1663949</v>
      </c>
      <c r="F17" s="16">
        <f>[3]UF!AJ17</f>
        <v>0</v>
      </c>
      <c r="G17" s="16"/>
      <c r="H17" s="16">
        <f>'[3]CONT-RA10717'!AO17</f>
        <v>0</v>
      </c>
      <c r="I17" s="16">
        <f t="shared" si="1"/>
        <v>2780699</v>
      </c>
    </row>
    <row r="18" spans="1:9" ht="12.95" customHeight="1" x14ac:dyDescent="0.2">
      <c r="A18" s="16" t="s">
        <v>25</v>
      </c>
      <c r="B18" s="18">
        <f>'[3]NEW GAA'!E18</f>
        <v>26600137</v>
      </c>
      <c r="C18" s="15">
        <f>'[3]NEW GAA'!AR18</f>
        <v>154426</v>
      </c>
      <c r="D18" s="19">
        <f t="shared" si="3"/>
        <v>26754563</v>
      </c>
      <c r="E18" s="15">
        <f>[3]AUTO!BA18</f>
        <v>680102</v>
      </c>
      <c r="F18" s="16">
        <f>[3]UF!AJ18</f>
        <v>0</v>
      </c>
      <c r="G18" s="16"/>
      <c r="H18" s="16">
        <f>'[3]CONT-RA10717'!AO18</f>
        <v>270943</v>
      </c>
      <c r="I18" s="16">
        <f t="shared" si="1"/>
        <v>27705608</v>
      </c>
    </row>
    <row r="19" spans="1:9" ht="12.95" customHeight="1" x14ac:dyDescent="0.2">
      <c r="A19" s="16" t="s">
        <v>26</v>
      </c>
      <c r="B19" s="18">
        <f>'[3]NEW GAA'!E19</f>
        <v>21006630</v>
      </c>
      <c r="C19" s="15">
        <f>'[3]NEW GAA'!AR19</f>
        <v>1137422</v>
      </c>
      <c r="D19" s="19">
        <f t="shared" si="3"/>
        <v>22144052</v>
      </c>
      <c r="E19" s="15">
        <f>[3]AUTO!BA19</f>
        <v>6478611</v>
      </c>
      <c r="F19" s="16">
        <f>[3]UF!AJ19</f>
        <v>0</v>
      </c>
      <c r="G19" s="16">
        <f>'[3]CONT-RA10717'!B19</f>
        <v>0</v>
      </c>
      <c r="H19" s="16">
        <f>'[3]CONT-RA10717'!AO19</f>
        <v>1000000</v>
      </c>
      <c r="I19" s="16">
        <f t="shared" si="1"/>
        <v>29622663</v>
      </c>
    </row>
    <row r="20" spans="1:9" ht="12.95" customHeight="1" x14ac:dyDescent="0.2">
      <c r="A20" s="16" t="s">
        <v>27</v>
      </c>
      <c r="B20" s="18">
        <f>'[3]NEW GAA'!E20</f>
        <v>16593050</v>
      </c>
      <c r="C20" s="15">
        <f>'[3]NEW GAA'!AR20</f>
        <v>111110</v>
      </c>
      <c r="D20" s="19">
        <f t="shared" si="3"/>
        <v>16704160</v>
      </c>
      <c r="E20" s="15">
        <f>[3]AUTO!BA20</f>
        <v>124232</v>
      </c>
      <c r="F20" s="16">
        <f>[3]UF!AJ20</f>
        <v>0</v>
      </c>
      <c r="G20" s="16">
        <f>'[3]CONT-RA10717'!B20</f>
        <v>0</v>
      </c>
      <c r="H20" s="16">
        <f>'[3]CONT-RA10717'!AO20</f>
        <v>0</v>
      </c>
      <c r="I20" s="16">
        <f t="shared" si="1"/>
        <v>16828392</v>
      </c>
    </row>
    <row r="21" spans="1:9" ht="12.95" customHeight="1" x14ac:dyDescent="0.2">
      <c r="A21" s="16" t="s">
        <v>28</v>
      </c>
      <c r="B21" s="18">
        <f t="shared" ref="B21:I21" si="4">SUM(B22:B23)</f>
        <v>93598369</v>
      </c>
      <c r="C21" s="15">
        <f t="shared" si="4"/>
        <v>2273330</v>
      </c>
      <c r="D21" s="19">
        <f t="shared" si="4"/>
        <v>95871699</v>
      </c>
      <c r="E21" s="15">
        <f t="shared" si="4"/>
        <v>3182522</v>
      </c>
      <c r="F21" s="16">
        <f t="shared" si="4"/>
        <v>0</v>
      </c>
      <c r="G21" s="16">
        <f t="shared" si="4"/>
        <v>157645</v>
      </c>
      <c r="H21" s="16">
        <f t="shared" si="4"/>
        <v>0</v>
      </c>
      <c r="I21" s="16">
        <f t="shared" si="4"/>
        <v>99211866</v>
      </c>
    </row>
    <row r="22" spans="1:9" ht="12.95" hidden="1" customHeight="1" x14ac:dyDescent="0.2">
      <c r="A22" s="16" t="s">
        <v>21</v>
      </c>
      <c r="B22" s="18">
        <f>'[3]NEW GAA'!E22</f>
        <v>55489489</v>
      </c>
      <c r="C22" s="15">
        <f>'[3]NEW GAA'!AR22</f>
        <v>833292</v>
      </c>
      <c r="D22" s="19">
        <f>SUM(B22:C22)</f>
        <v>56322781</v>
      </c>
      <c r="E22" s="16">
        <f>[3]AUTO!BA22</f>
        <v>1785783</v>
      </c>
      <c r="F22" s="16">
        <f>[3]UF!AJ22</f>
        <v>0</v>
      </c>
      <c r="G22" s="16">
        <f>'[3]CONT-RA10717'!B22</f>
        <v>157645</v>
      </c>
      <c r="H22" s="16">
        <f>'[3]CONT-RA10717'!AO22</f>
        <v>0</v>
      </c>
      <c r="I22" s="19">
        <f t="shared" si="1"/>
        <v>58266209</v>
      </c>
    </row>
    <row r="23" spans="1:9" ht="12.95" hidden="1" customHeight="1" x14ac:dyDescent="0.2">
      <c r="A23" s="16" t="s">
        <v>22</v>
      </c>
      <c r="B23" s="18">
        <f>'[3]NEW GAA'!E23</f>
        <v>38108880</v>
      </c>
      <c r="C23" s="15">
        <f>'[3]NEW GAA'!AR23</f>
        <v>1440038</v>
      </c>
      <c r="D23" s="19">
        <f>SUM(B23:C23)</f>
        <v>39548918</v>
      </c>
      <c r="E23" s="16">
        <f>[3]AUTO!BA23</f>
        <v>1396739</v>
      </c>
      <c r="F23" s="16">
        <f>[3]UF!AJ23</f>
        <v>0</v>
      </c>
      <c r="G23" s="16">
        <f>'[3]CONT-RA10717'!B23</f>
        <v>0</v>
      </c>
      <c r="H23" s="16">
        <f>'[3]CONT-RA10717'!AO23</f>
        <v>0</v>
      </c>
      <c r="I23" s="19">
        <f t="shared" si="1"/>
        <v>40945657</v>
      </c>
    </row>
    <row r="24" spans="1:9" ht="12.95" customHeight="1" x14ac:dyDescent="0.2">
      <c r="A24" s="16" t="s">
        <v>29</v>
      </c>
      <c r="B24" s="18">
        <f>'[3]NEW GAA'!E24</f>
        <v>3514617</v>
      </c>
      <c r="C24" s="15">
        <f>'[3]NEW GAA'!AR24</f>
        <v>52922</v>
      </c>
      <c r="D24" s="19">
        <f>SUM(B24:C24)</f>
        <v>3567539</v>
      </c>
      <c r="E24" s="16">
        <f>[3]AUTO!BA24</f>
        <v>249225</v>
      </c>
      <c r="F24" s="16"/>
      <c r="G24" s="16">
        <f>'[3]CONT-RA10717'!B24</f>
        <v>0</v>
      </c>
      <c r="H24" s="16"/>
      <c r="I24" s="19">
        <f t="shared" si="1"/>
        <v>3816764</v>
      </c>
    </row>
    <row r="25" spans="1:9" ht="12.95" customHeight="1" x14ac:dyDescent="0.2">
      <c r="A25" s="16" t="s">
        <v>30</v>
      </c>
      <c r="B25" s="18">
        <f>'[3]NEW GAA'!E25</f>
        <v>136100594</v>
      </c>
      <c r="C25" s="15">
        <f>'[3]NEW GAA'!AR25</f>
        <v>42526960</v>
      </c>
      <c r="D25" s="19">
        <f>SUM(B25:C25)</f>
        <v>178627554</v>
      </c>
      <c r="E25" s="16">
        <f>[3]AUTO!BA25</f>
        <v>3108364</v>
      </c>
      <c r="F25" s="16">
        <f>[3]UF!AJ25</f>
        <v>2243772</v>
      </c>
      <c r="G25" s="16">
        <f>'[3]CONT-RA10717'!B25</f>
        <v>1500</v>
      </c>
      <c r="H25" s="16">
        <f>'[3]CONT-RA10717'!AO25</f>
        <v>0</v>
      </c>
      <c r="I25" s="16">
        <f t="shared" si="1"/>
        <v>183981190</v>
      </c>
    </row>
    <row r="26" spans="1:9" ht="12.95" customHeight="1" x14ac:dyDescent="0.2">
      <c r="A26" s="16" t="s">
        <v>31</v>
      </c>
      <c r="B26" s="18">
        <f>'[3]NEW GAA'!E26</f>
        <v>15336412</v>
      </c>
      <c r="C26" s="15">
        <f>'[3]NEW GAA'!AR26</f>
        <v>2101207</v>
      </c>
      <c r="D26" s="19">
        <f>SUM(B26:C26)</f>
        <v>17437619</v>
      </c>
      <c r="E26" s="16">
        <f>[3]AUTO!BA26</f>
        <v>1078015</v>
      </c>
      <c r="F26" s="16">
        <f>[3]UF!AJ26</f>
        <v>0</v>
      </c>
      <c r="G26" s="16">
        <f>'[3]CONT-RA10717'!B26</f>
        <v>0</v>
      </c>
      <c r="H26" s="16">
        <f>'[3]CONT-RA10717'!AO26</f>
        <v>7500</v>
      </c>
      <c r="I26" s="16">
        <f t="shared" si="1"/>
        <v>18523134</v>
      </c>
    </row>
    <row r="27" spans="1:9" ht="12.95" customHeight="1" x14ac:dyDescent="0.2">
      <c r="A27" s="16" t="s">
        <v>32</v>
      </c>
      <c r="B27" s="18">
        <f t="shared" ref="B27:I27" si="5">SUM(B28:B29)</f>
        <v>11217985</v>
      </c>
      <c r="C27" s="15">
        <f t="shared" si="5"/>
        <v>577920</v>
      </c>
      <c r="D27" s="19">
        <f t="shared" si="5"/>
        <v>11795905</v>
      </c>
      <c r="E27" s="16">
        <f t="shared" si="5"/>
        <v>311692</v>
      </c>
      <c r="F27" s="16">
        <f t="shared" si="5"/>
        <v>0</v>
      </c>
      <c r="G27" s="16">
        <f t="shared" si="5"/>
        <v>0</v>
      </c>
      <c r="H27" s="16">
        <f t="shared" si="5"/>
        <v>156550</v>
      </c>
      <c r="I27" s="16">
        <f t="shared" si="5"/>
        <v>12264147</v>
      </c>
    </row>
    <row r="28" spans="1:9" ht="12.95" hidden="1" customHeight="1" x14ac:dyDescent="0.2">
      <c r="A28" s="16" t="s">
        <v>21</v>
      </c>
      <c r="B28" s="18">
        <f>'[3]NEW GAA'!E28</f>
        <v>11217985</v>
      </c>
      <c r="C28" s="15">
        <f>'[3]NEW GAA'!AR28</f>
        <v>577920</v>
      </c>
      <c r="D28" s="19">
        <f>SUM(B28:C28)</f>
        <v>11795905</v>
      </c>
      <c r="E28" s="16">
        <f>[3]AUTO!BA28</f>
        <v>311692</v>
      </c>
      <c r="F28" s="16">
        <f>[3]UF!AJ28</f>
        <v>0</v>
      </c>
      <c r="G28" s="16"/>
      <c r="H28" s="16">
        <f>'[3]CONT-RA10717'!AO28</f>
        <v>156550</v>
      </c>
      <c r="I28" s="16">
        <f t="shared" si="1"/>
        <v>12264147</v>
      </c>
    </row>
    <row r="29" spans="1:9" ht="12.95" hidden="1" customHeight="1" x14ac:dyDescent="0.2">
      <c r="A29" s="16" t="s">
        <v>22</v>
      </c>
      <c r="B29" s="18">
        <f>'[3]NEW GAA'!E29</f>
        <v>0</v>
      </c>
      <c r="C29" s="15">
        <f>'[3]NEW GAA'!AR29</f>
        <v>0</v>
      </c>
      <c r="D29" s="19">
        <f>SUM(B29:C29)</f>
        <v>0</v>
      </c>
      <c r="E29" s="16">
        <f>[3]AUTO!BA29</f>
        <v>0</v>
      </c>
      <c r="F29" s="16">
        <f>[3]UF!AJ29</f>
        <v>0</v>
      </c>
      <c r="G29" s="16"/>
      <c r="H29" s="16">
        <f>'[3]CONT-RA10717'!AO29</f>
        <v>0</v>
      </c>
      <c r="I29" s="16">
        <f t="shared" si="1"/>
        <v>0</v>
      </c>
    </row>
    <row r="30" spans="1:9" ht="12.95" customHeight="1" x14ac:dyDescent="0.2">
      <c r="A30" s="16" t="s">
        <v>33</v>
      </c>
      <c r="B30" s="18">
        <f>'[3]NEW GAA'!E30</f>
        <v>114946732</v>
      </c>
      <c r="C30" s="15">
        <f>'[3]NEW GAA'!AR30</f>
        <v>57409477</v>
      </c>
      <c r="D30" s="19">
        <f>SUM(B30:C30)</f>
        <v>172356209</v>
      </c>
      <c r="E30" s="16">
        <f>[3]AUTO!BA30</f>
        <v>4613495</v>
      </c>
      <c r="F30" s="16">
        <f>[3]UF!AJ30</f>
        <v>0</v>
      </c>
      <c r="G30" s="16">
        <f>'[3]CONT-RA10717'!B30</f>
        <v>11807521</v>
      </c>
      <c r="H30" s="16">
        <f>'[3]CONT-RA10717'!AO30</f>
        <v>231273</v>
      </c>
      <c r="I30" s="19">
        <f t="shared" si="1"/>
        <v>189008498</v>
      </c>
    </row>
    <row r="31" spans="1:9" ht="12.95" customHeight="1" x14ac:dyDescent="0.2">
      <c r="A31" s="16" t="s">
        <v>34</v>
      </c>
      <c r="B31" s="18">
        <f t="shared" ref="B31:I31" si="6">SUM(B32:B33)</f>
        <v>489158809</v>
      </c>
      <c r="C31" s="15">
        <f t="shared" si="6"/>
        <v>7371044</v>
      </c>
      <c r="D31" s="19">
        <f t="shared" si="6"/>
        <v>496529853</v>
      </c>
      <c r="E31" s="15">
        <f t="shared" si="6"/>
        <v>12502412</v>
      </c>
      <c r="F31" s="16">
        <f t="shared" si="6"/>
        <v>0</v>
      </c>
      <c r="G31" s="16">
        <f t="shared" si="6"/>
        <v>3203573</v>
      </c>
      <c r="H31" s="16">
        <f t="shared" si="6"/>
        <v>1765731</v>
      </c>
      <c r="I31" s="16">
        <f t="shared" si="6"/>
        <v>514001569</v>
      </c>
    </row>
    <row r="32" spans="1:9" ht="12.95" hidden="1" customHeight="1" x14ac:dyDescent="0.2">
      <c r="A32" s="16" t="s">
        <v>21</v>
      </c>
      <c r="B32" s="18">
        <f>'[3]NEW GAA'!E32</f>
        <v>323220742</v>
      </c>
      <c r="C32" s="15">
        <f>'[3]NEW GAA'!AR32</f>
        <v>7105865</v>
      </c>
      <c r="D32" s="19">
        <f t="shared" ref="D32:D48" si="7">SUM(B32:C32)</f>
        <v>330326607</v>
      </c>
      <c r="E32" s="15">
        <f>[3]AUTO!BA32</f>
        <v>11948570</v>
      </c>
      <c r="F32" s="16">
        <f>[3]UF!AJ32</f>
        <v>0</v>
      </c>
      <c r="G32" s="16">
        <f>'[3]CONT-RA10717'!B32</f>
        <v>3202573</v>
      </c>
      <c r="H32" s="16">
        <f>'[3]CONT-RA10717'!AO32</f>
        <v>1765731</v>
      </c>
      <c r="I32" s="16">
        <f t="shared" si="1"/>
        <v>347243481</v>
      </c>
    </row>
    <row r="33" spans="1:148" ht="12.95" hidden="1" customHeight="1" x14ac:dyDescent="0.2">
      <c r="A33" s="16" t="s">
        <v>22</v>
      </c>
      <c r="B33" s="18">
        <f>'[3]NEW GAA'!E33</f>
        <v>165938067</v>
      </c>
      <c r="C33" s="15">
        <f>'[3]NEW GAA'!AR33</f>
        <v>265179</v>
      </c>
      <c r="D33" s="19">
        <f t="shared" si="7"/>
        <v>166203246</v>
      </c>
      <c r="E33" s="15">
        <f>[3]AUTO!BA33</f>
        <v>553842</v>
      </c>
      <c r="F33" s="16">
        <f>[3]UF!AJ33</f>
        <v>0</v>
      </c>
      <c r="G33" s="16">
        <f>'[3]CONT-RA10717'!B33</f>
        <v>1000</v>
      </c>
      <c r="H33" s="16">
        <f>'[3]CONT-RA10717'!AO33</f>
        <v>0</v>
      </c>
      <c r="I33" s="16">
        <f t="shared" si="1"/>
        <v>166758088</v>
      </c>
    </row>
    <row r="34" spans="1:148" ht="12.95" customHeight="1" x14ac:dyDescent="0.2">
      <c r="A34" s="16" t="s">
        <v>35</v>
      </c>
      <c r="B34" s="18">
        <f>'[3]NEW GAA'!E34</f>
        <v>20555158</v>
      </c>
      <c r="C34" s="15">
        <f>'[3]NEW GAA'!AR34</f>
        <v>110552</v>
      </c>
      <c r="D34" s="19">
        <f t="shared" si="7"/>
        <v>20665710</v>
      </c>
      <c r="E34" s="15">
        <f>[3]AUTO!BA34</f>
        <v>198974</v>
      </c>
      <c r="F34" s="16">
        <f>[3]UF!AJ34</f>
        <v>0</v>
      </c>
      <c r="G34" s="16"/>
      <c r="H34" s="16">
        <f>'[3]CONT-RA10717'!AO34</f>
        <v>122268</v>
      </c>
      <c r="I34" s="16">
        <f t="shared" si="1"/>
        <v>20986952</v>
      </c>
    </row>
    <row r="35" spans="1:148" ht="12.95" customHeight="1" x14ac:dyDescent="0.2">
      <c r="A35" s="16" t="s">
        <v>36</v>
      </c>
      <c r="B35" s="18">
        <f>'[3]NEW GAA'!E35</f>
        <v>126778672</v>
      </c>
      <c r="C35" s="15">
        <f>'[3]NEW GAA'!AR35</f>
        <v>4045125</v>
      </c>
      <c r="D35" s="19">
        <f t="shared" si="7"/>
        <v>130823797</v>
      </c>
      <c r="E35" s="15">
        <f>[3]AUTO!BA35</f>
        <v>403009</v>
      </c>
      <c r="F35" s="16">
        <f>[3]UF!AJ35</f>
        <v>0</v>
      </c>
      <c r="G35" s="16"/>
      <c r="H35" s="16">
        <f>'[3]CONT-RA10717'!AO35</f>
        <v>4731143</v>
      </c>
      <c r="I35" s="16">
        <f t="shared" si="1"/>
        <v>135957949</v>
      </c>
    </row>
    <row r="36" spans="1:148" ht="12.95" customHeight="1" x14ac:dyDescent="0.2">
      <c r="A36" s="16" t="s">
        <v>37</v>
      </c>
      <c r="B36" s="18">
        <f>'[3]NEW GAA'!E36</f>
        <v>3270441</v>
      </c>
      <c r="C36" s="15">
        <f>'[3]NEW GAA'!AR36</f>
        <v>19829</v>
      </c>
      <c r="D36" s="19">
        <f t="shared" si="7"/>
        <v>3290270</v>
      </c>
      <c r="E36" s="15">
        <f>[3]AUTO!BA36</f>
        <v>30497</v>
      </c>
      <c r="F36" s="16">
        <f>[3]UF!AJ36</f>
        <v>0</v>
      </c>
      <c r="G36" s="16"/>
      <c r="H36" s="16">
        <f>'[3]CONT-RA10717'!AO36</f>
        <v>330133</v>
      </c>
      <c r="I36" s="16">
        <f t="shared" si="1"/>
        <v>3650900</v>
      </c>
    </row>
    <row r="37" spans="1:148" ht="12.95" customHeight="1" x14ac:dyDescent="0.2">
      <c r="A37" s="16" t="s">
        <v>38</v>
      </c>
      <c r="B37" s="18">
        <f>'[3]NEW GAA'!E37</f>
        <v>4842222</v>
      </c>
      <c r="C37" s="15">
        <f>'[3]NEW GAA'!AR37</f>
        <v>70783</v>
      </c>
      <c r="D37" s="19">
        <f t="shared" si="7"/>
        <v>4913005</v>
      </c>
      <c r="E37" s="15">
        <f>[3]AUTO!BA37</f>
        <v>150305</v>
      </c>
      <c r="F37" s="16">
        <f>[3]UF!AJ37</f>
        <v>0</v>
      </c>
      <c r="G37" s="16"/>
      <c r="H37" s="16">
        <f>'[3]CONT-RA10717'!AO37</f>
        <v>9799</v>
      </c>
      <c r="I37" s="16">
        <f t="shared" si="1"/>
        <v>5073109</v>
      </c>
    </row>
    <row r="38" spans="1:148" ht="12.95" customHeight="1" x14ac:dyDescent="0.2">
      <c r="A38" s="16" t="s">
        <v>39</v>
      </c>
      <c r="B38" s="18">
        <f>'[3]NEW GAA'!E38</f>
        <v>52098362</v>
      </c>
      <c r="C38" s="15">
        <f>'[3]NEW GAA'!AR38</f>
        <v>1135143</v>
      </c>
      <c r="D38" s="19">
        <f t="shared" si="7"/>
        <v>53233505</v>
      </c>
      <c r="E38" s="15">
        <f>[3]AUTO!BA38</f>
        <v>2968656</v>
      </c>
      <c r="F38" s="16">
        <f>[3]UF!AJ38</f>
        <v>4114178</v>
      </c>
      <c r="G38" s="16"/>
      <c r="H38" s="16">
        <f>'[3]CONT-RA10717'!AO38</f>
        <v>0</v>
      </c>
      <c r="I38" s="16">
        <f t="shared" si="1"/>
        <v>60316339</v>
      </c>
    </row>
    <row r="39" spans="1:148" ht="12.95" customHeight="1" x14ac:dyDescent="0.2">
      <c r="A39" s="16" t="s">
        <v>40</v>
      </c>
      <c r="B39" s="18">
        <f>'[3]NEW GAA'!E39</f>
        <v>5093451</v>
      </c>
      <c r="C39" s="15">
        <f>'[3]NEW GAA'!AR39</f>
        <v>33386</v>
      </c>
      <c r="D39" s="19">
        <f t="shared" si="7"/>
        <v>5126837</v>
      </c>
      <c r="E39" s="15">
        <f>[3]AUTO!BA39</f>
        <v>215218</v>
      </c>
      <c r="F39" s="16">
        <f>[3]UF!AJ39</f>
        <v>0</v>
      </c>
      <c r="G39" s="16">
        <f>'[3]CONT-RA10717'!B39</f>
        <v>102761</v>
      </c>
      <c r="H39" s="16">
        <f>'[3]CONT-RA10717'!AO39</f>
        <v>0</v>
      </c>
      <c r="I39" s="16">
        <f t="shared" si="1"/>
        <v>5444816</v>
      </c>
    </row>
    <row r="40" spans="1:148" ht="12.95" customHeight="1" x14ac:dyDescent="0.2">
      <c r="A40" s="16" t="s">
        <v>41</v>
      </c>
      <c r="B40" s="18">
        <f>'[3]NEW GAA'!E40</f>
        <v>2625671</v>
      </c>
      <c r="C40" s="15">
        <f>'[3]NEW GAA'!AR40</f>
        <v>39192</v>
      </c>
      <c r="D40" s="19">
        <f t="shared" si="7"/>
        <v>2664863</v>
      </c>
      <c r="E40" s="15">
        <f>[3]AUTO!BA40</f>
        <v>50608</v>
      </c>
      <c r="F40" s="16">
        <f>[3]UF!AJ40</f>
        <v>0</v>
      </c>
      <c r="G40" s="16"/>
      <c r="H40" s="16">
        <f>'[3]CONT-RA10717'!AO40</f>
        <v>45607</v>
      </c>
      <c r="I40" s="16">
        <f t="shared" si="1"/>
        <v>2761078</v>
      </c>
    </row>
    <row r="41" spans="1:148" ht="12.95" customHeight="1" x14ac:dyDescent="0.2">
      <c r="A41" s="16" t="s">
        <v>42</v>
      </c>
      <c r="B41" s="18">
        <f>'[3]NEW GAA'!E41</f>
        <v>32384962</v>
      </c>
      <c r="C41" s="15">
        <f>'[3]NEW GAA'!AR41</f>
        <v>319311</v>
      </c>
      <c r="D41" s="19">
        <f t="shared" si="7"/>
        <v>32704273</v>
      </c>
      <c r="E41" s="15">
        <f>[3]AUTO!BA41</f>
        <v>237036</v>
      </c>
      <c r="F41" s="16">
        <f>[3]UF!AJ41</f>
        <v>800000</v>
      </c>
      <c r="G41" s="16">
        <f>'[3]CONT-RA10717'!B41</f>
        <v>26927</v>
      </c>
      <c r="H41" s="16">
        <f>'[3]CONT-RA10717'!AO41</f>
        <v>0</v>
      </c>
      <c r="I41" s="16">
        <f t="shared" si="1"/>
        <v>33768236</v>
      </c>
    </row>
    <row r="42" spans="1:148" ht="12.95" customHeight="1" x14ac:dyDescent="0.2">
      <c r="A42" s="16" t="s">
        <v>43</v>
      </c>
      <c r="B42" s="18">
        <f>'[3]NEW GAA'!E42</f>
        <v>3335</v>
      </c>
      <c r="C42" s="15">
        <f>'[3]NEW GAA'!AR42</f>
        <v>0</v>
      </c>
      <c r="D42" s="19">
        <f t="shared" si="7"/>
        <v>3335</v>
      </c>
      <c r="E42" s="15">
        <f>[3]AUTO!BA42</f>
        <v>0</v>
      </c>
      <c r="F42" s="16">
        <f>[3]UF!AJ42</f>
        <v>0</v>
      </c>
      <c r="G42" s="16"/>
      <c r="H42" s="16">
        <f>'[3]CONT-RA10717'!AO42</f>
        <v>0</v>
      </c>
      <c r="I42" s="16">
        <f t="shared" si="1"/>
        <v>3335</v>
      </c>
    </row>
    <row r="43" spans="1:148" ht="12.95" customHeight="1" x14ac:dyDescent="0.2">
      <c r="A43" s="16" t="s">
        <v>44</v>
      </c>
      <c r="B43" s="18">
        <f>'[3]NEW GAA'!E43</f>
        <v>31202357</v>
      </c>
      <c r="C43" s="15">
        <f>'[3]NEW GAA'!AR43</f>
        <v>289213</v>
      </c>
      <c r="D43" s="19">
        <f t="shared" si="7"/>
        <v>31491570</v>
      </c>
      <c r="E43" s="15">
        <f>[3]AUTO!BA43</f>
        <v>917263</v>
      </c>
      <c r="F43" s="16">
        <f>[3]UF!AJ43</f>
        <v>0</v>
      </c>
      <c r="G43" s="16"/>
      <c r="H43" s="16">
        <f>'[3]CONT-RA10717'!AO43</f>
        <v>0</v>
      </c>
      <c r="I43" s="16">
        <f t="shared" si="1"/>
        <v>32408833</v>
      </c>
    </row>
    <row r="44" spans="1:148" ht="12.95" customHeight="1" x14ac:dyDescent="0.2">
      <c r="A44" s="16" t="s">
        <v>45</v>
      </c>
      <c r="B44" s="18">
        <f>'[3]NEW GAA'!E44</f>
        <v>1337435</v>
      </c>
      <c r="C44" s="15">
        <f>'[3]NEW GAA'!AR44</f>
        <v>47196</v>
      </c>
      <c r="D44" s="19">
        <f t="shared" si="7"/>
        <v>1384631</v>
      </c>
      <c r="E44" s="15">
        <f>[3]AUTO!BA44</f>
        <v>87114</v>
      </c>
      <c r="F44" s="16">
        <f>[3]UF!AJ44</f>
        <v>0</v>
      </c>
      <c r="G44" s="16"/>
      <c r="H44" s="16">
        <f>'[3]CONT-RA10717'!AO44</f>
        <v>0</v>
      </c>
      <c r="I44" s="16">
        <f t="shared" si="1"/>
        <v>1471745</v>
      </c>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row>
    <row r="45" spans="1:148" ht="12.95" customHeight="1" x14ac:dyDescent="0.2">
      <c r="A45" s="16" t="s">
        <v>46</v>
      </c>
      <c r="B45" s="18">
        <f>'[3]NEW GAA'!E45</f>
        <v>9928563</v>
      </c>
      <c r="C45" s="15">
        <f>'[3]NEW GAA'!AR45</f>
        <v>338611</v>
      </c>
      <c r="D45" s="19">
        <f t="shared" si="7"/>
        <v>10267174</v>
      </c>
      <c r="E45" s="15">
        <f>[3]AUTO!BA45</f>
        <v>850764</v>
      </c>
      <c r="F45" s="16">
        <f>[3]UF!AJ45</f>
        <v>0</v>
      </c>
      <c r="G45" s="16"/>
      <c r="H45" s="16">
        <f>'[3]CONT-RA10717'!AO45</f>
        <v>0</v>
      </c>
      <c r="I45" s="16">
        <f t="shared" si="1"/>
        <v>11117938</v>
      </c>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row>
    <row r="46" spans="1:148" ht="12.95" customHeight="1" x14ac:dyDescent="0.2">
      <c r="A46" s="16" t="s">
        <v>47</v>
      </c>
      <c r="B46" s="18">
        <f>'[3]NEW GAA'!E46</f>
        <v>3117137</v>
      </c>
      <c r="C46" s="15">
        <f>'[3]NEW GAA'!AR46</f>
        <v>81313</v>
      </c>
      <c r="D46" s="19">
        <f t="shared" si="7"/>
        <v>3198450</v>
      </c>
      <c r="E46" s="15">
        <f>[3]AUTO!BA46</f>
        <v>204531</v>
      </c>
      <c r="F46" s="16">
        <f>[3]UF!AJ46</f>
        <v>0</v>
      </c>
      <c r="G46" s="16"/>
      <c r="H46" s="16">
        <f>'[3]CONT-RA10717'!AO46</f>
        <v>0</v>
      </c>
      <c r="I46" s="16">
        <f t="shared" si="1"/>
        <v>3402981</v>
      </c>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row>
    <row r="47" spans="1:148" ht="12.95" customHeight="1" x14ac:dyDescent="0.2">
      <c r="A47" s="16" t="s">
        <v>48</v>
      </c>
      <c r="B47" s="18">
        <f>'[3]NEW GAA'!E47</f>
        <v>2218333</v>
      </c>
      <c r="C47" s="15">
        <f>'[3]NEW GAA'!AR47</f>
        <v>10833</v>
      </c>
      <c r="D47" s="19">
        <f t="shared" si="7"/>
        <v>2229166</v>
      </c>
      <c r="E47" s="15">
        <f>[3]AUTO!BA47</f>
        <v>78152</v>
      </c>
      <c r="F47" s="16">
        <f>[3]UF!AJ47</f>
        <v>0</v>
      </c>
      <c r="G47" s="16"/>
      <c r="H47" s="16">
        <f>'[3]CONT-RA10717'!AO47</f>
        <v>0</v>
      </c>
      <c r="I47" s="16">
        <f t="shared" si="1"/>
        <v>2307318</v>
      </c>
    </row>
    <row r="48" spans="1:148" ht="12.95" customHeight="1" x14ac:dyDescent="0.2">
      <c r="A48" s="16" t="s">
        <v>49</v>
      </c>
      <c r="B48" s="18">
        <f>'[3]NEW GAA'!E48</f>
        <v>682008</v>
      </c>
      <c r="C48" s="15">
        <f>'[3]NEW GAA'!AR48</f>
        <v>3551</v>
      </c>
      <c r="D48" s="19">
        <f t="shared" si="7"/>
        <v>685559</v>
      </c>
      <c r="E48" s="15">
        <f>[3]AUTO!BA48</f>
        <v>24478</v>
      </c>
      <c r="F48" s="16">
        <f>[3]UF!AJ48</f>
        <v>0</v>
      </c>
      <c r="G48" s="16"/>
      <c r="H48" s="16">
        <f>'[3]CONT-RA10717'!AO48</f>
        <v>0</v>
      </c>
      <c r="I48" s="16">
        <f t="shared" si="1"/>
        <v>710037</v>
      </c>
    </row>
    <row r="49" spans="1:9" ht="12.95" hidden="1" customHeight="1" x14ac:dyDescent="0.2">
      <c r="A49" s="16"/>
      <c r="B49" s="18"/>
      <c r="C49" s="15"/>
      <c r="D49" s="19"/>
      <c r="E49" s="15"/>
      <c r="F49" s="16"/>
      <c r="G49" s="16"/>
      <c r="H49" s="16"/>
      <c r="I49" s="16">
        <f t="shared" si="1"/>
        <v>0</v>
      </c>
    </row>
    <row r="50" spans="1:9" ht="12.95" customHeight="1" x14ac:dyDescent="0.2">
      <c r="A50" s="16" t="s">
        <v>50</v>
      </c>
      <c r="B50" s="22">
        <f t="shared" ref="B50:I50" si="8">SUM(B51:B54)+SUM(B57:B70)+SUM(B75:B91)</f>
        <v>43103733</v>
      </c>
      <c r="C50" s="23">
        <f t="shared" si="8"/>
        <v>521313</v>
      </c>
      <c r="D50" s="24">
        <f t="shared" si="8"/>
        <v>43625046</v>
      </c>
      <c r="E50" s="23">
        <f t="shared" si="8"/>
        <v>3870349</v>
      </c>
      <c r="F50" s="25">
        <f t="shared" si="8"/>
        <v>3504</v>
      </c>
      <c r="G50" s="25">
        <f t="shared" si="8"/>
        <v>10000</v>
      </c>
      <c r="H50" s="25">
        <f t="shared" si="8"/>
        <v>894088</v>
      </c>
      <c r="I50" s="26">
        <f t="shared" si="8"/>
        <v>48402987</v>
      </c>
    </row>
    <row r="51" spans="1:9" ht="12.95" customHeight="1" x14ac:dyDescent="0.2">
      <c r="A51" s="16" t="s">
        <v>51</v>
      </c>
      <c r="B51" s="18">
        <f>'[3]NEW GAA'!E51</f>
        <v>29410</v>
      </c>
      <c r="C51" s="15">
        <f>'[3]NEW GAA'!AR51</f>
        <v>0</v>
      </c>
      <c r="D51" s="19">
        <f>SUM(B51:C51)</f>
        <v>29410</v>
      </c>
      <c r="E51" s="15">
        <f>[3]AUTO!BA51</f>
        <v>0</v>
      </c>
      <c r="F51" s="16">
        <f>[3]UF!AJ51</f>
        <v>0</v>
      </c>
      <c r="G51" s="16"/>
      <c r="H51" s="16">
        <f>'[3]CONT-RA10717'!AO51</f>
        <v>0</v>
      </c>
      <c r="I51" s="16">
        <f t="shared" si="1"/>
        <v>29410</v>
      </c>
    </row>
    <row r="52" spans="1:9" ht="12.95" customHeight="1" x14ac:dyDescent="0.2">
      <c r="A52" s="16" t="s">
        <v>52</v>
      </c>
      <c r="B52" s="18">
        <f>'[3]NEW GAA'!E52</f>
        <v>62889</v>
      </c>
      <c r="C52" s="15">
        <f>'[3]NEW GAA'!AR52</f>
        <v>1205</v>
      </c>
      <c r="D52" s="19">
        <f>SUM(B52:C52)</f>
        <v>64094</v>
      </c>
      <c r="E52" s="15">
        <f>[3]AUTO!BA52</f>
        <v>2453</v>
      </c>
      <c r="F52" s="16">
        <f>[3]UF!AJ52</f>
        <v>0</v>
      </c>
      <c r="G52" s="16"/>
      <c r="H52" s="16">
        <f>'[3]CONT-RA10717'!AO52</f>
        <v>0</v>
      </c>
      <c r="I52" s="16">
        <f t="shared" si="1"/>
        <v>66547</v>
      </c>
    </row>
    <row r="53" spans="1:9" ht="12.95" customHeight="1" x14ac:dyDescent="0.2">
      <c r="A53" s="16" t="s">
        <v>53</v>
      </c>
      <c r="B53" s="18">
        <f>'[3]NEW GAA'!E53</f>
        <v>84167</v>
      </c>
      <c r="C53" s="15">
        <f>'[3]NEW GAA'!AR53</f>
        <v>1282</v>
      </c>
      <c r="D53" s="19">
        <f>SUM(B53:C53)</f>
        <v>85449</v>
      </c>
      <c r="E53" s="15">
        <f>[3]AUTO!BA53</f>
        <v>3048</v>
      </c>
      <c r="F53" s="16">
        <f>[3]UF!AJ53</f>
        <v>0</v>
      </c>
      <c r="G53" s="16"/>
      <c r="H53" s="16">
        <f>'[3]CONT-RA10717'!AO53</f>
        <v>0</v>
      </c>
      <c r="I53" s="16">
        <f t="shared" si="1"/>
        <v>88497</v>
      </c>
    </row>
    <row r="54" spans="1:9" ht="12.95" customHeight="1" x14ac:dyDescent="0.2">
      <c r="A54" s="16" t="s">
        <v>54</v>
      </c>
      <c r="B54" s="18">
        <f>+B55+B56</f>
        <v>18704753</v>
      </c>
      <c r="C54" s="15">
        <f t="shared" ref="C54:I54" si="9">+C55+C56</f>
        <v>15670</v>
      </c>
      <c r="D54" s="19">
        <f t="shared" si="9"/>
        <v>18720423</v>
      </c>
      <c r="E54" s="15">
        <f t="shared" si="9"/>
        <v>1793329</v>
      </c>
      <c r="F54" s="16">
        <f t="shared" si="9"/>
        <v>0</v>
      </c>
      <c r="G54" s="16">
        <f t="shared" si="9"/>
        <v>0</v>
      </c>
      <c r="H54" s="16">
        <f t="shared" si="9"/>
        <v>540540</v>
      </c>
      <c r="I54" s="16">
        <f t="shared" si="9"/>
        <v>21054292</v>
      </c>
    </row>
    <row r="55" spans="1:9" ht="12.95" hidden="1" customHeight="1" x14ac:dyDescent="0.2">
      <c r="A55" s="16" t="s">
        <v>55</v>
      </c>
      <c r="B55" s="18">
        <f>'[3]NEW GAA'!E55</f>
        <v>18415688</v>
      </c>
      <c r="C55" s="15">
        <f>'[3]NEW GAA'!AR55</f>
        <v>3542</v>
      </c>
      <c r="D55" s="19">
        <f>SUM(B55:C55)</f>
        <v>18419230</v>
      </c>
      <c r="E55" s="15">
        <f>[3]AUTO!BA55</f>
        <v>1774017</v>
      </c>
      <c r="F55" s="16">
        <f>[3]UF!AJ55</f>
        <v>0</v>
      </c>
      <c r="G55" s="16"/>
      <c r="H55" s="16">
        <f>'[3]CONT-RA10717'!AO55</f>
        <v>540540</v>
      </c>
      <c r="I55" s="16">
        <f t="shared" si="1"/>
        <v>20733787</v>
      </c>
    </row>
    <row r="56" spans="1:9" ht="12.95" hidden="1" customHeight="1" x14ac:dyDescent="0.2">
      <c r="A56" s="16" t="s">
        <v>56</v>
      </c>
      <c r="B56" s="18">
        <f>'[3]NEW GAA'!E56</f>
        <v>289065</v>
      </c>
      <c r="C56" s="15">
        <f>'[3]NEW GAA'!AR56</f>
        <v>12128</v>
      </c>
      <c r="D56" s="19">
        <f>SUM(B56:C56)</f>
        <v>301193</v>
      </c>
      <c r="E56" s="15">
        <f>[3]AUTO!BA56</f>
        <v>19312</v>
      </c>
      <c r="F56" s="16">
        <f>[3]UF!AJ56</f>
        <v>0</v>
      </c>
      <c r="G56" s="16"/>
      <c r="H56" s="16">
        <f>'[3]CONT-RA10717'!AO56</f>
        <v>0</v>
      </c>
      <c r="I56" s="16">
        <f t="shared" si="1"/>
        <v>320505</v>
      </c>
    </row>
    <row r="57" spans="1:9" ht="12.95" customHeight="1" x14ac:dyDescent="0.2">
      <c r="A57" s="16" t="s">
        <v>57</v>
      </c>
      <c r="B57" s="18">
        <f>'[3]NEW GAA'!E57</f>
        <v>68601</v>
      </c>
      <c r="C57" s="15">
        <f>'[3]NEW GAA'!AR57</f>
        <v>0</v>
      </c>
      <c r="D57" s="19">
        <f>SUM(B57:C57)</f>
        <v>68601</v>
      </c>
      <c r="E57" s="15">
        <f>[3]AUTO!BA57</f>
        <v>3220</v>
      </c>
      <c r="F57" s="16">
        <f>[3]UF!AJ57</f>
        <v>0</v>
      </c>
      <c r="G57" s="16"/>
      <c r="H57" s="16">
        <f>'[3]CONT-RA10717'!AO57</f>
        <v>0</v>
      </c>
      <c r="I57" s="16">
        <f t="shared" si="1"/>
        <v>71821</v>
      </c>
    </row>
    <row r="58" spans="1:9" ht="12.95" customHeight="1" x14ac:dyDescent="0.2">
      <c r="A58" s="16" t="s">
        <v>58</v>
      </c>
      <c r="B58" s="18">
        <f>'[3]NEW GAA'!E58</f>
        <v>404749</v>
      </c>
      <c r="C58" s="15">
        <f>'[3]NEW GAA'!AR58</f>
        <v>31309</v>
      </c>
      <c r="D58" s="19">
        <f>SUM(B58:C58)</f>
        <v>436058</v>
      </c>
      <c r="E58" s="15">
        <f>[3]AUTO!BA58</f>
        <v>25955</v>
      </c>
      <c r="F58" s="16"/>
      <c r="G58" s="16"/>
      <c r="H58" s="16"/>
      <c r="I58" s="16">
        <f t="shared" si="1"/>
        <v>462013</v>
      </c>
    </row>
    <row r="59" spans="1:9" ht="12.95" customHeight="1" x14ac:dyDescent="0.2">
      <c r="A59" s="16" t="s">
        <v>59</v>
      </c>
      <c r="B59" s="18">
        <f>'[3]NEW GAA'!E59</f>
        <v>125072</v>
      </c>
      <c r="C59" s="15">
        <f>'[3]NEW GAA'!AR59</f>
        <v>2817</v>
      </c>
      <c r="D59" s="19">
        <f>SUM(B59:C59)</f>
        <v>127889</v>
      </c>
      <c r="E59" s="15">
        <f>[3]AUTO!BA59</f>
        <v>81307</v>
      </c>
      <c r="F59" s="16">
        <f>[3]UF!AJ59</f>
        <v>0</v>
      </c>
      <c r="G59" s="16"/>
      <c r="H59" s="16">
        <f>'[3]CONT-RA10717'!AO59</f>
        <v>0</v>
      </c>
      <c r="I59" s="16">
        <f t="shared" si="1"/>
        <v>209196</v>
      </c>
    </row>
    <row r="60" spans="1:9" ht="12.95" customHeight="1" x14ac:dyDescent="0.2">
      <c r="A60" s="16" t="s">
        <v>60</v>
      </c>
      <c r="B60" s="18">
        <f>'[3]NEW GAA'!E60</f>
        <v>411590</v>
      </c>
      <c r="C60" s="15">
        <f>'[3]NEW GAA'!AR60</f>
        <v>52161</v>
      </c>
      <c r="D60" s="19">
        <f t="shared" ref="D60:D69" si="10">SUM(B60:C60)</f>
        <v>463751</v>
      </c>
      <c r="E60" s="15">
        <f>[3]AUTO!BA60</f>
        <v>13434</v>
      </c>
      <c r="F60" s="16">
        <f>[3]UF!AJ60</f>
        <v>0</v>
      </c>
      <c r="G60" s="16"/>
      <c r="H60" s="16">
        <f>'[3]CONT-RA10717'!AO60</f>
        <v>0</v>
      </c>
      <c r="I60" s="16">
        <f t="shared" ref="I60:I69" si="11">SUM(D60:H60)</f>
        <v>477185</v>
      </c>
    </row>
    <row r="61" spans="1:9" ht="12.95" customHeight="1" x14ac:dyDescent="0.2">
      <c r="A61" s="16" t="s">
        <v>61</v>
      </c>
      <c r="B61" s="18">
        <f>'[3]NEW GAA'!E61</f>
        <v>92021</v>
      </c>
      <c r="C61" s="15">
        <f>'[3]NEW GAA'!AR61</f>
        <v>776</v>
      </c>
      <c r="D61" s="19">
        <f>SUM(B61:C61)</f>
        <v>92797</v>
      </c>
      <c r="E61" s="15">
        <f>[3]AUTO!BA61</f>
        <v>48661</v>
      </c>
      <c r="F61" s="16">
        <f>[3]UF!AJ61</f>
        <v>0</v>
      </c>
      <c r="G61" s="16"/>
      <c r="H61" s="16">
        <f>'[3]CONT-RA10717'!AO61</f>
        <v>0</v>
      </c>
      <c r="I61" s="16">
        <f>SUM(D61:H61)</f>
        <v>141458</v>
      </c>
    </row>
    <row r="62" spans="1:9" ht="12.95" customHeight="1" x14ac:dyDescent="0.2">
      <c r="A62" s="16" t="s">
        <v>62</v>
      </c>
      <c r="B62" s="18">
        <f>'[3]NEW GAA'!E62</f>
        <v>108055</v>
      </c>
      <c r="C62" s="15">
        <f>'[3]NEW GAA'!AR62</f>
        <v>2278</v>
      </c>
      <c r="D62" s="19">
        <f t="shared" si="10"/>
        <v>110333</v>
      </c>
      <c r="E62" s="15">
        <f>[3]AUTO!BA62</f>
        <v>4206</v>
      </c>
      <c r="F62" s="16">
        <f>[3]UF!AJ62</f>
        <v>0</v>
      </c>
      <c r="G62" s="16"/>
      <c r="H62" s="16">
        <f>'[3]CONT-RA10717'!AO62</f>
        <v>0</v>
      </c>
      <c r="I62" s="16">
        <f t="shared" si="11"/>
        <v>114539</v>
      </c>
    </row>
    <row r="63" spans="1:9" ht="12.95" customHeight="1" x14ac:dyDescent="0.2">
      <c r="A63" s="16" t="s">
        <v>63</v>
      </c>
      <c r="B63" s="18">
        <f>'[3]NEW GAA'!E63</f>
        <v>93901</v>
      </c>
      <c r="C63" s="15">
        <f>'[3]NEW GAA'!AR63</f>
        <v>6525</v>
      </c>
      <c r="D63" s="19">
        <f t="shared" si="10"/>
        <v>100426</v>
      </c>
      <c r="E63" s="15">
        <f>[3]AUTO!BA63</f>
        <v>15502</v>
      </c>
      <c r="F63" s="16">
        <f>[3]UF!AJ63</f>
        <v>0</v>
      </c>
      <c r="G63" s="16"/>
      <c r="H63" s="16">
        <f>'[3]CONT-RA10717'!AO63</f>
        <v>0</v>
      </c>
      <c r="I63" s="16">
        <f t="shared" si="11"/>
        <v>115928</v>
      </c>
    </row>
    <row r="64" spans="1:9" ht="12.95" customHeight="1" x14ac:dyDescent="0.2">
      <c r="A64" s="16" t="s">
        <v>64</v>
      </c>
      <c r="B64" s="18">
        <f>'[3]NEW GAA'!E64</f>
        <v>126959</v>
      </c>
      <c r="C64" s="15">
        <f>'[3]NEW GAA'!AR64</f>
        <v>2031</v>
      </c>
      <c r="D64" s="19">
        <f t="shared" si="10"/>
        <v>128990</v>
      </c>
      <c r="E64" s="15">
        <f>[3]AUTO!BA64</f>
        <v>5888</v>
      </c>
      <c r="F64" s="16">
        <f>[3]UF!AJ64</f>
        <v>0</v>
      </c>
      <c r="G64" s="16"/>
      <c r="H64" s="16">
        <f>'[3]CONT-RA10717'!AO64</f>
        <v>0</v>
      </c>
      <c r="I64" s="16">
        <f t="shared" si="11"/>
        <v>134878</v>
      </c>
    </row>
    <row r="65" spans="1:9" ht="12.95" customHeight="1" x14ac:dyDescent="0.2">
      <c r="A65" s="16" t="s">
        <v>65</v>
      </c>
      <c r="B65" s="18">
        <f>'[3]NEW GAA'!E65</f>
        <v>233573</v>
      </c>
      <c r="C65" s="15">
        <f>'[3]NEW GAA'!AR65</f>
        <v>7350</v>
      </c>
      <c r="D65" s="19">
        <f t="shared" si="10"/>
        <v>240923</v>
      </c>
      <c r="E65" s="15">
        <f>[3]AUTO!BA65</f>
        <v>514093</v>
      </c>
      <c r="F65" s="16">
        <f>[3]UF!AJ65</f>
        <v>0</v>
      </c>
      <c r="G65" s="16"/>
      <c r="H65" s="16">
        <f>'[3]CONT-RA10717'!AO65</f>
        <v>9000</v>
      </c>
      <c r="I65" s="16">
        <f t="shared" si="11"/>
        <v>764016</v>
      </c>
    </row>
    <row r="66" spans="1:9" ht="12.95" customHeight="1" x14ac:dyDescent="0.2">
      <c r="A66" s="16" t="s">
        <v>66</v>
      </c>
      <c r="B66" s="18">
        <f>'[3]NEW GAA'!E66</f>
        <v>134063</v>
      </c>
      <c r="C66" s="15">
        <f>'[3]NEW GAA'!AR66</f>
        <v>1081</v>
      </c>
      <c r="D66" s="19">
        <f t="shared" si="10"/>
        <v>135144</v>
      </c>
      <c r="E66" s="15">
        <f>[3]AUTO!BA66</f>
        <v>3589</v>
      </c>
      <c r="F66" s="16">
        <f>[3]UF!AJ66</f>
        <v>0</v>
      </c>
      <c r="G66" s="16"/>
      <c r="H66" s="16">
        <f>'[3]CONT-RA10717'!AO66</f>
        <v>0</v>
      </c>
      <c r="I66" s="16">
        <f t="shared" si="11"/>
        <v>138733</v>
      </c>
    </row>
    <row r="67" spans="1:9" ht="12.95" customHeight="1" x14ac:dyDescent="0.2">
      <c r="A67" s="16" t="s">
        <v>67</v>
      </c>
      <c r="B67" s="18">
        <f>'[3]NEW GAA'!E67</f>
        <v>170411</v>
      </c>
      <c r="C67" s="15">
        <f>'[3]NEW GAA'!AR67</f>
        <v>0</v>
      </c>
      <c r="D67" s="19">
        <f t="shared" si="10"/>
        <v>170411</v>
      </c>
      <c r="E67" s="15">
        <f>[3]AUTO!BA67</f>
        <v>4520</v>
      </c>
      <c r="F67" s="16">
        <f>[3]UF!AJ67</f>
        <v>0</v>
      </c>
      <c r="G67" s="16"/>
      <c r="H67" s="16">
        <f>'[3]CONT-RA10717'!AO67</f>
        <v>0</v>
      </c>
      <c r="I67" s="16">
        <f t="shared" si="11"/>
        <v>174931</v>
      </c>
    </row>
    <row r="68" spans="1:9" ht="12.95" customHeight="1" x14ac:dyDescent="0.2">
      <c r="A68" s="16" t="s">
        <v>68</v>
      </c>
      <c r="B68" s="18">
        <f>'[3]NEW GAA'!E68</f>
        <v>27684</v>
      </c>
      <c r="C68" s="15">
        <f>'[3]NEW GAA'!AR68</f>
        <v>940</v>
      </c>
      <c r="D68" s="19">
        <f t="shared" si="10"/>
        <v>28624</v>
      </c>
      <c r="E68" s="15">
        <f>[3]AUTO!BA68</f>
        <v>64365</v>
      </c>
      <c r="F68" s="16">
        <f>[3]UF!AJ68</f>
        <v>0</v>
      </c>
      <c r="G68" s="16"/>
      <c r="H68" s="16">
        <f>'[3]CONT-RA10717'!AO68</f>
        <v>0</v>
      </c>
      <c r="I68" s="16">
        <f t="shared" si="11"/>
        <v>92989</v>
      </c>
    </row>
    <row r="69" spans="1:9" ht="12.95" customHeight="1" x14ac:dyDescent="0.2">
      <c r="A69" s="16" t="s">
        <v>69</v>
      </c>
      <c r="B69" s="18">
        <f>'[3]NEW GAA'!E69</f>
        <v>188225</v>
      </c>
      <c r="C69" s="15">
        <f>'[3]NEW GAA'!AR69</f>
        <v>52626</v>
      </c>
      <c r="D69" s="19">
        <f t="shared" si="10"/>
        <v>240851</v>
      </c>
      <c r="E69" s="15">
        <f>[3]AUTO!BA69</f>
        <v>11949</v>
      </c>
      <c r="F69" s="16">
        <f>[3]UF!AJ69</f>
        <v>0</v>
      </c>
      <c r="G69" s="16"/>
      <c r="H69" s="16">
        <f>'[3]CONT-RA10717'!AO69</f>
        <v>0</v>
      </c>
      <c r="I69" s="16">
        <f t="shared" si="11"/>
        <v>252800</v>
      </c>
    </row>
    <row r="70" spans="1:9" ht="12.95" customHeight="1" x14ac:dyDescent="0.2">
      <c r="A70" s="28" t="s">
        <v>70</v>
      </c>
      <c r="B70" s="29">
        <f t="shared" ref="B70:G70" si="12">SUM(B71:B74)</f>
        <v>1189998</v>
      </c>
      <c r="C70" s="30">
        <f t="shared" si="12"/>
        <v>7681</v>
      </c>
      <c r="D70" s="31">
        <f t="shared" si="12"/>
        <v>1197679</v>
      </c>
      <c r="E70" s="30">
        <f t="shared" si="12"/>
        <v>770019</v>
      </c>
      <c r="F70" s="32">
        <f t="shared" si="12"/>
        <v>0</v>
      </c>
      <c r="G70" s="32">
        <f t="shared" si="12"/>
        <v>7000</v>
      </c>
      <c r="H70" s="32"/>
      <c r="I70" s="32">
        <f t="shared" si="1"/>
        <v>1974698</v>
      </c>
    </row>
    <row r="71" spans="1:9" ht="12.95" customHeight="1" x14ac:dyDescent="0.2">
      <c r="A71" s="28" t="s">
        <v>71</v>
      </c>
      <c r="B71" s="18">
        <f>'[3]NEW GAA'!E71</f>
        <v>187626</v>
      </c>
      <c r="C71" s="15">
        <f>'[3]NEW GAA'!AR71</f>
        <v>1432</v>
      </c>
      <c r="D71" s="19">
        <f t="shared" ref="D71:D93" si="13">SUM(B71:C71)</f>
        <v>189058</v>
      </c>
      <c r="E71" s="15">
        <f>[3]AUTO!BA71</f>
        <v>754772</v>
      </c>
      <c r="F71" s="16">
        <f>[3]UF!AJ71</f>
        <v>0</v>
      </c>
      <c r="G71" s="16">
        <f>'[3]CONT-RA10717'!B71</f>
        <v>7000</v>
      </c>
      <c r="H71" s="16">
        <f>'[3]CONT-RA10717'!AO71</f>
        <v>0</v>
      </c>
      <c r="I71" s="16">
        <f t="shared" si="1"/>
        <v>950830</v>
      </c>
    </row>
    <row r="72" spans="1:9" ht="12.95" customHeight="1" x14ac:dyDescent="0.2">
      <c r="A72" s="28" t="s">
        <v>72</v>
      </c>
      <c r="B72" s="18">
        <f>'[3]NEW GAA'!E72</f>
        <v>684788</v>
      </c>
      <c r="C72" s="15">
        <f>'[3]NEW GAA'!AR72</f>
        <v>1872</v>
      </c>
      <c r="D72" s="19">
        <f t="shared" si="13"/>
        <v>686660</v>
      </c>
      <c r="E72" s="15">
        <f>[3]AUTO!BA72</f>
        <v>5337</v>
      </c>
      <c r="F72" s="16">
        <f>[3]UF!AJ72</f>
        <v>0</v>
      </c>
      <c r="G72" s="16"/>
      <c r="H72" s="16">
        <f>'[3]CONT-RA10717'!AO72</f>
        <v>0</v>
      </c>
      <c r="I72" s="16">
        <f t="shared" si="1"/>
        <v>691997</v>
      </c>
    </row>
    <row r="73" spans="1:9" ht="12.95" customHeight="1" x14ac:dyDescent="0.2">
      <c r="A73" s="28" t="s">
        <v>73</v>
      </c>
      <c r="B73" s="18">
        <f>'[3]NEW GAA'!E73</f>
        <v>191466</v>
      </c>
      <c r="C73" s="15">
        <f>'[3]NEW GAA'!AR73</f>
        <v>2208</v>
      </c>
      <c r="D73" s="19">
        <f t="shared" si="13"/>
        <v>193674</v>
      </c>
      <c r="E73" s="15">
        <f>[3]AUTO!BA73</f>
        <v>5246</v>
      </c>
      <c r="F73" s="16">
        <f>[3]UF!AJ73</f>
        <v>0</v>
      </c>
      <c r="G73" s="16"/>
      <c r="H73" s="16">
        <f>'[3]CONT-RA10717'!AO73</f>
        <v>0</v>
      </c>
      <c r="I73" s="16">
        <f t="shared" si="1"/>
        <v>198920</v>
      </c>
    </row>
    <row r="74" spans="1:9" ht="12.95" customHeight="1" x14ac:dyDescent="0.2">
      <c r="A74" s="28" t="s">
        <v>74</v>
      </c>
      <c r="B74" s="18">
        <f>'[3]NEW GAA'!E74</f>
        <v>126118</v>
      </c>
      <c r="C74" s="15">
        <f>'[3]NEW GAA'!AR74</f>
        <v>2169</v>
      </c>
      <c r="D74" s="19">
        <f t="shared" si="13"/>
        <v>128287</v>
      </c>
      <c r="E74" s="15">
        <f>[3]AUTO!BA74</f>
        <v>4664</v>
      </c>
      <c r="F74" s="16">
        <f>[3]UF!AJ74</f>
        <v>0</v>
      </c>
      <c r="G74" s="16"/>
      <c r="H74" s="16">
        <f>'[3]CONT-RA10717'!AO74</f>
        <v>0</v>
      </c>
      <c r="I74" s="16">
        <f t="shared" si="1"/>
        <v>132951</v>
      </c>
    </row>
    <row r="75" spans="1:9" ht="12.95" customHeight="1" x14ac:dyDescent="0.2">
      <c r="A75" s="28" t="s">
        <v>75</v>
      </c>
      <c r="B75" s="18">
        <f>'[3]NEW GAA'!E75</f>
        <v>1123272</v>
      </c>
      <c r="C75" s="15">
        <f>'[3]NEW GAA'!AR75</f>
        <v>27097</v>
      </c>
      <c r="D75" s="19">
        <f t="shared" si="13"/>
        <v>1150369</v>
      </c>
      <c r="E75" s="15">
        <f>[3]AUTO!BA75</f>
        <v>54835</v>
      </c>
      <c r="F75" s="16">
        <f>[3]UF!AJ75</f>
        <v>0</v>
      </c>
      <c r="G75" s="16"/>
      <c r="H75" s="16">
        <f>'[3]CONT-RA10717'!AO75</f>
        <v>82240</v>
      </c>
      <c r="I75" s="16">
        <f t="shared" ref="I75:I90" si="14">SUM(D75:H75)</f>
        <v>1287444</v>
      </c>
    </row>
    <row r="76" spans="1:9" ht="12.95" customHeight="1" x14ac:dyDescent="0.2">
      <c r="A76" s="28" t="s">
        <v>76</v>
      </c>
      <c r="B76" s="18">
        <f>'[3]NEW GAA'!E76</f>
        <v>551832</v>
      </c>
      <c r="C76" s="15">
        <f>'[3]NEW GAA'!AR76</f>
        <v>50026</v>
      </c>
      <c r="D76" s="19">
        <f t="shared" si="13"/>
        <v>601858</v>
      </c>
      <c r="E76" s="15">
        <f>[3]AUTO!BA76</f>
        <v>39366</v>
      </c>
      <c r="F76" s="16">
        <f>[3]UF!AJ76</f>
        <v>0</v>
      </c>
      <c r="G76" s="16"/>
      <c r="H76" s="16">
        <f>'[3]CONT-RA10717'!AO76</f>
        <v>0</v>
      </c>
      <c r="I76" s="16">
        <f t="shared" si="14"/>
        <v>641224</v>
      </c>
    </row>
    <row r="77" spans="1:9" ht="12.95" customHeight="1" x14ac:dyDescent="0.2">
      <c r="A77" s="28" t="s">
        <v>77</v>
      </c>
      <c r="B77" s="18">
        <f>'[3]NEW GAA'!E77</f>
        <v>791923</v>
      </c>
      <c r="C77" s="15">
        <f>'[3]NEW GAA'!AR77</f>
        <v>7139</v>
      </c>
      <c r="D77" s="19">
        <f t="shared" si="13"/>
        <v>799062</v>
      </c>
      <c r="E77" s="15">
        <f>[3]AUTO!BA77</f>
        <v>29486</v>
      </c>
      <c r="F77" s="16">
        <f>[3]UF!AJ77</f>
        <v>0</v>
      </c>
      <c r="G77" s="16"/>
      <c r="H77" s="16">
        <f>'[3]CONT-RA10717'!AO77</f>
        <v>0</v>
      </c>
      <c r="I77" s="16">
        <f t="shared" si="14"/>
        <v>828548</v>
      </c>
    </row>
    <row r="78" spans="1:9" ht="12.95" customHeight="1" x14ac:dyDescent="0.2">
      <c r="A78" s="28" t="s">
        <v>78</v>
      </c>
      <c r="B78" s="18">
        <f>'[3]NEW GAA'!E78</f>
        <v>149456</v>
      </c>
      <c r="C78" s="15">
        <f>'[3]NEW GAA'!AR78</f>
        <v>1700</v>
      </c>
      <c r="D78" s="19">
        <f t="shared" si="13"/>
        <v>151156</v>
      </c>
      <c r="E78" s="15">
        <f>[3]AUTO!BA78</f>
        <v>4956</v>
      </c>
      <c r="F78" s="16">
        <f>[3]UF!AJ78</f>
        <v>0</v>
      </c>
      <c r="G78" s="16"/>
      <c r="H78" s="16">
        <f>'[3]CONT-RA10717'!AO78</f>
        <v>0</v>
      </c>
      <c r="I78" s="16">
        <f t="shared" si="14"/>
        <v>156112</v>
      </c>
    </row>
    <row r="79" spans="1:9" ht="12.95" customHeight="1" x14ac:dyDescent="0.2">
      <c r="A79" s="28" t="s">
        <v>79</v>
      </c>
      <c r="B79" s="18">
        <f>'[3]NEW GAA'!E79</f>
        <v>142501</v>
      </c>
      <c r="C79" s="15">
        <f>'[3]NEW GAA'!AR79</f>
        <v>3110</v>
      </c>
      <c r="D79" s="19">
        <f t="shared" si="13"/>
        <v>145611</v>
      </c>
      <c r="E79" s="15">
        <f>[3]AUTO!BA79</f>
        <v>3883</v>
      </c>
      <c r="F79" s="16">
        <f>[3]UF!AJ79</f>
        <v>0</v>
      </c>
      <c r="G79" s="16"/>
      <c r="H79" s="16">
        <f>'[3]CONT-RA10717'!AO79</f>
        <v>0</v>
      </c>
      <c r="I79" s="16">
        <f t="shared" si="14"/>
        <v>149494</v>
      </c>
    </row>
    <row r="80" spans="1:9" ht="12.95" customHeight="1" x14ac:dyDescent="0.2">
      <c r="A80" s="28" t="s">
        <v>80</v>
      </c>
      <c r="B80" s="18">
        <f>'[3]NEW GAA'!E80</f>
        <v>8062519</v>
      </c>
      <c r="C80" s="15">
        <f>'[3]NEW GAA'!AR80</f>
        <v>1465</v>
      </c>
      <c r="D80" s="19">
        <f t="shared" si="13"/>
        <v>8063984</v>
      </c>
      <c r="E80" s="15">
        <f>[3]AUTO!BA80</f>
        <v>4186</v>
      </c>
      <c r="F80" s="16">
        <f>[3]UF!AJ80</f>
        <v>0</v>
      </c>
      <c r="G80" s="16"/>
      <c r="H80" s="16">
        <f>'[3]CONT-RA10717'!AO80</f>
        <v>0</v>
      </c>
      <c r="I80" s="16">
        <f t="shared" si="14"/>
        <v>8068170</v>
      </c>
    </row>
    <row r="81" spans="1:9" ht="12.95" customHeight="1" x14ac:dyDescent="0.2">
      <c r="A81" s="28" t="s">
        <v>81</v>
      </c>
      <c r="B81" s="18">
        <f>'[3]NEW GAA'!E81</f>
        <v>46388</v>
      </c>
      <c r="C81" s="15">
        <f>'[3]NEW GAA'!AR81</f>
        <v>4245</v>
      </c>
      <c r="D81" s="19">
        <f t="shared" si="13"/>
        <v>50633</v>
      </c>
      <c r="E81" s="15">
        <f>[3]AUTO!BA81</f>
        <v>2767</v>
      </c>
      <c r="F81" s="16">
        <f>[3]UF!AJ81</f>
        <v>3504</v>
      </c>
      <c r="G81" s="16"/>
      <c r="H81" s="16">
        <f>'[3]CONT-RA10717'!AO81</f>
        <v>0</v>
      </c>
      <c r="I81" s="16">
        <f t="shared" si="14"/>
        <v>56904</v>
      </c>
    </row>
    <row r="82" spans="1:9" ht="12.95" customHeight="1" x14ac:dyDescent="0.2">
      <c r="A82" s="28" t="s">
        <v>82</v>
      </c>
      <c r="B82" s="18">
        <f>'[3]NEW GAA'!E82</f>
        <v>207651</v>
      </c>
      <c r="C82" s="15">
        <f>'[3]NEW GAA'!AR82</f>
        <v>853</v>
      </c>
      <c r="D82" s="19">
        <f t="shared" si="13"/>
        <v>208504</v>
      </c>
      <c r="E82" s="15">
        <f>[3]AUTO!BA82</f>
        <v>1233</v>
      </c>
      <c r="F82" s="16">
        <f>[3]UF!AJ82</f>
        <v>0</v>
      </c>
      <c r="G82" s="16"/>
      <c r="H82" s="16">
        <f>'[3]CONT-RA10717'!AO82</f>
        <v>0</v>
      </c>
      <c r="I82" s="16">
        <f t="shared" si="14"/>
        <v>209737</v>
      </c>
    </row>
    <row r="83" spans="1:9" ht="12.95" customHeight="1" x14ac:dyDescent="0.2">
      <c r="A83" s="28" t="s">
        <v>83</v>
      </c>
      <c r="B83" s="18">
        <f>'[3]NEW GAA'!E83</f>
        <v>81899</v>
      </c>
      <c r="C83" s="15">
        <f>'[3]NEW GAA'!AR83</f>
        <v>100</v>
      </c>
      <c r="D83" s="19">
        <f t="shared" si="13"/>
        <v>81999</v>
      </c>
      <c r="E83" s="15">
        <f>[3]AUTO!BA83</f>
        <v>64978</v>
      </c>
      <c r="F83" s="16">
        <f>[3]UF!AJ83</f>
        <v>0</v>
      </c>
      <c r="G83" s="16"/>
      <c r="H83" s="16">
        <f>'[3]CONT-RA10717'!AO83</f>
        <v>0</v>
      </c>
      <c r="I83" s="16">
        <f t="shared" si="14"/>
        <v>146977</v>
      </c>
    </row>
    <row r="84" spans="1:9" ht="12.95" customHeight="1" x14ac:dyDescent="0.2">
      <c r="A84" s="28" t="s">
        <v>84</v>
      </c>
      <c r="B84" s="18">
        <f>'[3]NEW GAA'!E84</f>
        <v>358671</v>
      </c>
      <c r="C84" s="15">
        <f>'[3]NEW GAA'!AR84</f>
        <v>4929</v>
      </c>
      <c r="D84" s="19">
        <f t="shared" si="13"/>
        <v>363600</v>
      </c>
      <c r="E84" s="15">
        <f>[3]AUTO!BA84</f>
        <v>17054</v>
      </c>
      <c r="F84" s="16">
        <f>[3]UF!AJ84</f>
        <v>0</v>
      </c>
      <c r="G84" s="16"/>
      <c r="H84" s="16">
        <f>'[3]CONT-RA10717'!AO84</f>
        <v>0</v>
      </c>
      <c r="I84" s="16">
        <f t="shared" si="14"/>
        <v>380654</v>
      </c>
    </row>
    <row r="85" spans="1:9" ht="12.95" customHeight="1" x14ac:dyDescent="0.2">
      <c r="A85" s="28" t="s">
        <v>85</v>
      </c>
      <c r="B85" s="18">
        <f>'[3]NEW GAA'!E85</f>
        <v>1810833</v>
      </c>
      <c r="C85" s="15">
        <f>'[3]NEW GAA'!AR85</f>
        <v>64662</v>
      </c>
      <c r="D85" s="19">
        <f t="shared" si="13"/>
        <v>1875495</v>
      </c>
      <c r="E85" s="15">
        <f>[3]AUTO!BA85</f>
        <v>66945</v>
      </c>
      <c r="F85" s="16">
        <f>[3]UF!AJ85</f>
        <v>0</v>
      </c>
      <c r="G85" s="16"/>
      <c r="H85" s="16">
        <f>'[3]CONT-RA10717'!AO85</f>
        <v>0</v>
      </c>
      <c r="I85" s="16">
        <f t="shared" si="14"/>
        <v>1942440</v>
      </c>
    </row>
    <row r="86" spans="1:9" s="33" customFormat="1" ht="12.95" customHeight="1" x14ac:dyDescent="0.2">
      <c r="A86" s="28" t="s">
        <v>86</v>
      </c>
      <c r="B86" s="18">
        <f>'[3]NEW GAA'!E86</f>
        <v>154804</v>
      </c>
      <c r="C86" s="15">
        <f>'[3]NEW GAA'!AR86</f>
        <v>785</v>
      </c>
      <c r="D86" s="19">
        <f t="shared" si="13"/>
        <v>155589</v>
      </c>
      <c r="E86" s="15">
        <f>[3]AUTO!BA86</f>
        <v>2882</v>
      </c>
      <c r="F86" s="16">
        <f>[3]UF!AJ86</f>
        <v>0</v>
      </c>
      <c r="G86" s="16"/>
      <c r="H86" s="16">
        <f>'[3]CONT-RA10717'!AO86</f>
        <v>0</v>
      </c>
      <c r="I86" s="16">
        <f t="shared" si="14"/>
        <v>158471</v>
      </c>
    </row>
    <row r="87" spans="1:9" ht="12.95" customHeight="1" x14ac:dyDescent="0.2">
      <c r="A87" s="28" t="s">
        <v>87</v>
      </c>
      <c r="B87" s="18">
        <f>'[3]NEW GAA'!E87</f>
        <v>203517</v>
      </c>
      <c r="C87" s="15">
        <f>'[3]NEW GAA'!AR87</f>
        <v>4305</v>
      </c>
      <c r="D87" s="19">
        <f t="shared" si="13"/>
        <v>207822</v>
      </c>
      <c r="E87" s="15">
        <f>[3]AUTO!BA87</f>
        <v>34804</v>
      </c>
      <c r="F87" s="16">
        <f>[3]UF!AJ87</f>
        <v>0</v>
      </c>
      <c r="G87" s="16"/>
      <c r="H87" s="16">
        <f>'[3]CONT-RA10717'!AO87</f>
        <v>0</v>
      </c>
      <c r="I87" s="16">
        <f t="shared" si="14"/>
        <v>242626</v>
      </c>
    </row>
    <row r="88" spans="1:9" ht="12.95" customHeight="1" x14ac:dyDescent="0.2">
      <c r="A88" s="28" t="s">
        <v>88</v>
      </c>
      <c r="B88" s="18">
        <f>'[3]NEW GAA'!E88</f>
        <v>157244</v>
      </c>
      <c r="C88" s="15">
        <f>'[3]NEW GAA'!AR88</f>
        <v>3387</v>
      </c>
      <c r="D88" s="19">
        <f t="shared" si="13"/>
        <v>160631</v>
      </c>
      <c r="E88" s="15">
        <f>[3]AUTO!BA88</f>
        <v>6900</v>
      </c>
      <c r="F88" s="16">
        <f>[3]UF!AJ88</f>
        <v>0</v>
      </c>
      <c r="G88" s="16"/>
      <c r="H88" s="16">
        <f>'[3]CONT-RA10717'!AO88</f>
        <v>0</v>
      </c>
      <c r="I88" s="16">
        <f t="shared" si="14"/>
        <v>167531</v>
      </c>
    </row>
    <row r="89" spans="1:9" ht="12.95" customHeight="1" x14ac:dyDescent="0.2">
      <c r="A89" s="28" t="s">
        <v>89</v>
      </c>
      <c r="B89" s="18">
        <f>'[3]NEW GAA'!E89</f>
        <v>50111</v>
      </c>
      <c r="C89" s="15">
        <f>'[3]NEW GAA'!AR89</f>
        <v>19600</v>
      </c>
      <c r="D89" s="19">
        <f t="shared" si="13"/>
        <v>69711</v>
      </c>
      <c r="E89" s="15">
        <f>[3]AUTO!BA89</f>
        <v>2518</v>
      </c>
      <c r="F89" s="16">
        <f>[3]UF!AJ89</f>
        <v>0</v>
      </c>
      <c r="G89" s="16"/>
      <c r="H89" s="16">
        <f>'[3]CONT-RA10717'!AO89</f>
        <v>0</v>
      </c>
      <c r="I89" s="16">
        <f t="shared" si="14"/>
        <v>72229</v>
      </c>
    </row>
    <row r="90" spans="1:9" ht="12.95" customHeight="1" x14ac:dyDescent="0.2">
      <c r="A90" s="28" t="s">
        <v>90</v>
      </c>
      <c r="B90" s="18">
        <f>'[3]NEW GAA'!E90</f>
        <v>393807</v>
      </c>
      <c r="C90" s="15">
        <f>'[3]NEW GAA'!AR90</f>
        <v>7275</v>
      </c>
      <c r="D90" s="19">
        <f t="shared" si="13"/>
        <v>401082</v>
      </c>
      <c r="E90" s="15">
        <f>[3]AUTO!BA90</f>
        <v>18702</v>
      </c>
      <c r="F90" s="16">
        <f>[3]UF!AJ90</f>
        <v>0</v>
      </c>
      <c r="G90" s="16"/>
      <c r="H90" s="16">
        <f>'[3]CONT-RA10717'!AO90</f>
        <v>0</v>
      </c>
      <c r="I90" s="16">
        <f t="shared" si="14"/>
        <v>419784</v>
      </c>
    </row>
    <row r="91" spans="1:9" ht="12.95" customHeight="1" x14ac:dyDescent="0.2">
      <c r="A91" s="34" t="s">
        <v>91</v>
      </c>
      <c r="B91" s="18">
        <f>SUM(B92:B93)</f>
        <v>6561184</v>
      </c>
      <c r="C91" s="15">
        <f t="shared" ref="C91:I91" si="15">SUM(C92:C93)</f>
        <v>134903</v>
      </c>
      <c r="D91" s="19">
        <f t="shared" si="15"/>
        <v>6696087</v>
      </c>
      <c r="E91" s="15">
        <f t="shared" si="15"/>
        <v>149316</v>
      </c>
      <c r="F91" s="16">
        <f t="shared" si="15"/>
        <v>0</v>
      </c>
      <c r="G91" s="16">
        <f t="shared" si="15"/>
        <v>3000</v>
      </c>
      <c r="H91" s="16">
        <f t="shared" si="15"/>
        <v>262308</v>
      </c>
      <c r="I91" s="16">
        <f t="shared" si="15"/>
        <v>7110711</v>
      </c>
    </row>
    <row r="92" spans="1:9" ht="12.95" hidden="1" customHeight="1" x14ac:dyDescent="0.2">
      <c r="A92" s="34" t="s">
        <v>92</v>
      </c>
      <c r="B92" s="18">
        <f>'[3]NEW GAA'!E92</f>
        <v>2924326</v>
      </c>
      <c r="C92" s="15">
        <f>'[3]NEW GAA'!AR92</f>
        <v>26234</v>
      </c>
      <c r="D92" s="19">
        <f t="shared" si="13"/>
        <v>2950560</v>
      </c>
      <c r="E92" s="15">
        <f>[3]AUTO!BA92</f>
        <v>15101</v>
      </c>
      <c r="F92" s="16"/>
      <c r="G92" s="16">
        <f>'[3]CONT-RA10717'!B92</f>
        <v>3000</v>
      </c>
      <c r="H92" s="16">
        <f>'[3]CONT-RA10717'!AO92</f>
        <v>262308</v>
      </c>
      <c r="I92" s="16">
        <f t="shared" ref="I92:I99" si="16">SUM(D92:H92)</f>
        <v>3230969</v>
      </c>
    </row>
    <row r="93" spans="1:9" ht="12.95" hidden="1" customHeight="1" x14ac:dyDescent="0.2">
      <c r="A93" s="34" t="s">
        <v>93</v>
      </c>
      <c r="B93" s="18">
        <f>'[3]NEW GAA'!E93</f>
        <v>3636858</v>
      </c>
      <c r="C93" s="15">
        <f>'[3]NEW GAA'!AR93</f>
        <v>108669</v>
      </c>
      <c r="D93" s="19">
        <f t="shared" si="13"/>
        <v>3745527</v>
      </c>
      <c r="E93" s="15">
        <f>[3]AUTO!BA93</f>
        <v>134215</v>
      </c>
      <c r="F93" s="16"/>
      <c r="G93" s="16"/>
      <c r="H93" s="16"/>
      <c r="I93" s="16">
        <f t="shared" si="16"/>
        <v>3879742</v>
      </c>
    </row>
    <row r="94" spans="1:9" ht="12.95" customHeight="1" x14ac:dyDescent="0.2">
      <c r="A94" s="16" t="s">
        <v>94</v>
      </c>
      <c r="B94" s="18"/>
      <c r="C94" s="15">
        <f>'[3]NEW GAA'!AR95</f>
        <v>95536866</v>
      </c>
      <c r="D94" s="19">
        <f t="shared" ref="D94:D99" si="17">SUM(B94:C94)</f>
        <v>95536866</v>
      </c>
      <c r="E94" s="15">
        <f>[3]AUTO!BA95</f>
        <v>558392</v>
      </c>
      <c r="F94" s="16">
        <f>[3]UF!AJ95</f>
        <v>6790522</v>
      </c>
      <c r="G94" s="16"/>
      <c r="H94" s="16">
        <f>'[3]CONT-RA10717'!AO95</f>
        <v>11640849</v>
      </c>
      <c r="I94" s="16">
        <f t="shared" si="16"/>
        <v>114526629</v>
      </c>
    </row>
    <row r="95" spans="1:9" ht="12.95" customHeight="1" x14ac:dyDescent="0.2">
      <c r="A95" s="35" t="s">
        <v>95</v>
      </c>
      <c r="B95" s="18"/>
      <c r="C95" s="15">
        <f>SUM(C96:C97)</f>
        <v>39595513</v>
      </c>
      <c r="D95" s="36">
        <f t="shared" si="17"/>
        <v>39595513</v>
      </c>
      <c r="E95" s="37">
        <f>SUM(E96:E97)</f>
        <v>486885005</v>
      </c>
      <c r="F95" s="35">
        <f>SUM(F96:F97)</f>
        <v>0</v>
      </c>
      <c r="G95" s="35">
        <f>SUM(G96:G97)</f>
        <v>0</v>
      </c>
      <c r="H95" s="35">
        <f>SUM(H96:H97)</f>
        <v>518489</v>
      </c>
      <c r="I95" s="35">
        <f t="shared" si="16"/>
        <v>526999007</v>
      </c>
    </row>
    <row r="96" spans="1:9" ht="12.95" hidden="1" customHeight="1" x14ac:dyDescent="0.2">
      <c r="A96" s="35" t="s">
        <v>96</v>
      </c>
      <c r="B96" s="18">
        <f>'[3]NEW GAA'!E97</f>
        <v>0</v>
      </c>
      <c r="C96" s="15">
        <f>'[3]NEW GAA'!AR97</f>
        <v>39583182</v>
      </c>
      <c r="D96" s="19">
        <f t="shared" si="17"/>
        <v>39583182</v>
      </c>
      <c r="E96" s="15">
        <f>[3]AUTO!BA97</f>
        <v>486885005</v>
      </c>
      <c r="F96" s="16">
        <f>[3]UF!AJ97</f>
        <v>0</v>
      </c>
      <c r="G96" s="16"/>
      <c r="H96" s="16">
        <f>'[3]CONT-RA10717'!AO97</f>
        <v>518489</v>
      </c>
      <c r="I96" s="16">
        <f t="shared" si="16"/>
        <v>526986676</v>
      </c>
    </row>
    <row r="97" spans="1:9" ht="12.95" hidden="1" customHeight="1" x14ac:dyDescent="0.2">
      <c r="A97" s="35" t="s">
        <v>97</v>
      </c>
      <c r="B97" s="18">
        <f>'[3]NEW GAA'!E98</f>
        <v>0</v>
      </c>
      <c r="C97" s="15">
        <f>'[3]NEW GAA'!AR98</f>
        <v>12331</v>
      </c>
      <c r="D97" s="19">
        <f t="shared" si="17"/>
        <v>12331</v>
      </c>
      <c r="E97" s="15">
        <f>[3]AUTO!BA98</f>
        <v>0</v>
      </c>
      <c r="F97" s="16">
        <f>[3]UF!AJ98</f>
        <v>0</v>
      </c>
      <c r="G97" s="16"/>
      <c r="H97" s="16">
        <f>'[3]CONT-RA10717'!AO98</f>
        <v>0</v>
      </c>
      <c r="I97" s="16">
        <f t="shared" si="16"/>
        <v>12331</v>
      </c>
    </row>
    <row r="98" spans="1:9" ht="12.95" customHeight="1" x14ac:dyDescent="0.2">
      <c r="A98" s="16" t="s">
        <v>98</v>
      </c>
      <c r="B98" s="18">
        <f>'[3]NEW GAA'!E99</f>
        <v>0</v>
      </c>
      <c r="C98" s="15">
        <f>'[3]NEW GAA'!AR99</f>
        <v>2194229</v>
      </c>
      <c r="D98" s="19">
        <f t="shared" si="17"/>
        <v>2194229</v>
      </c>
      <c r="E98" s="15">
        <f>[3]AUTO!BA99</f>
        <v>3766</v>
      </c>
      <c r="F98" s="16">
        <f>[3]UF!AJ99</f>
        <v>0</v>
      </c>
      <c r="G98" s="16"/>
      <c r="H98" s="16">
        <f>'[3]CONT-RA10717'!H99</f>
        <v>0</v>
      </c>
      <c r="I98" s="16">
        <f t="shared" si="16"/>
        <v>2197995</v>
      </c>
    </row>
    <row r="99" spans="1:9" ht="12.95" customHeight="1" x14ac:dyDescent="0.2">
      <c r="A99" s="34" t="s">
        <v>99</v>
      </c>
      <c r="B99" s="18">
        <f>'[3]NEW GAA'!E100</f>
        <v>0</v>
      </c>
      <c r="C99" s="15">
        <f>'[3]NEW GAA'!AR100</f>
        <v>0</v>
      </c>
      <c r="D99" s="19">
        <f t="shared" si="17"/>
        <v>0</v>
      </c>
      <c r="E99" s="15">
        <f>[3]AUTO!BA100</f>
        <v>334877000</v>
      </c>
      <c r="F99" s="16"/>
      <c r="G99" s="16">
        <f>'[3]CONT-RA10717'!AP100</f>
        <v>0</v>
      </c>
      <c r="H99" s="16"/>
      <c r="I99" s="16">
        <f t="shared" si="16"/>
        <v>334877000</v>
      </c>
    </row>
    <row r="100" spans="1:9" ht="12.95" hidden="1" customHeight="1" x14ac:dyDescent="0.2">
      <c r="A100" s="38"/>
      <c r="B100" s="18"/>
      <c r="C100" s="15"/>
      <c r="D100" s="19"/>
      <c r="E100" s="15"/>
      <c r="F100" s="16"/>
      <c r="G100" s="16"/>
      <c r="H100" s="16"/>
      <c r="I100" s="16"/>
    </row>
    <row r="101" spans="1:9" ht="15.75" customHeight="1" thickBot="1" x14ac:dyDescent="0.25">
      <c r="A101" s="39" t="s">
        <v>100</v>
      </c>
      <c r="B101" s="40">
        <f t="shared" ref="B101:I101" si="18">SUM(B7:B13)+SUM(B16:B21)+SUM(B24:B27)+SUM(B30:B31)+SUM(B34:B50)+B95+B99+B94+B98</f>
        <v>1799821243</v>
      </c>
      <c r="C101" s="40">
        <f t="shared" si="18"/>
        <v>263381029</v>
      </c>
      <c r="D101" s="40">
        <f t="shared" si="18"/>
        <v>2063202272</v>
      </c>
      <c r="E101" s="40">
        <f>SUM(E7:E13)+SUM(E16:E21)+SUM(E24:E27)+SUM(E30:E31)+SUM(E34:E50)+E95+E99+E94+E98</f>
        <v>898213989</v>
      </c>
      <c r="F101" s="41">
        <f t="shared" si="18"/>
        <v>13951976</v>
      </c>
      <c r="G101" s="41">
        <f t="shared" si="18"/>
        <v>17332532</v>
      </c>
      <c r="H101" s="41">
        <f t="shared" si="18"/>
        <v>26070619</v>
      </c>
      <c r="I101" s="41">
        <f t="shared" si="18"/>
        <v>3018771388</v>
      </c>
    </row>
    <row r="102" spans="1:9" ht="12.95" customHeight="1" thickTop="1" x14ac:dyDescent="0.2">
      <c r="B102" s="43"/>
      <c r="D102" s="43"/>
      <c r="E102" s="43"/>
      <c r="F102" s="43"/>
      <c r="G102" s="43"/>
      <c r="H102" s="43"/>
      <c r="I102" s="45"/>
    </row>
    <row r="103" spans="1:9" ht="12.95" customHeight="1" x14ac:dyDescent="0.2">
      <c r="B103" s="43"/>
      <c r="C103" s="43"/>
      <c r="D103" s="43"/>
      <c r="E103" s="43"/>
      <c r="F103" s="43"/>
      <c r="G103" s="43"/>
      <c r="H103" s="43"/>
      <c r="I103" s="43"/>
    </row>
    <row r="104" spans="1:9" ht="12.95" customHeight="1" x14ac:dyDescent="0.2">
      <c r="B104" s="43"/>
      <c r="D104" s="47"/>
      <c r="G104" s="48"/>
      <c r="H104" s="48"/>
    </row>
    <row r="105" spans="1:9" ht="12.95" customHeight="1" x14ac:dyDescent="0.2">
      <c r="B105" s="43"/>
      <c r="G105" s="49"/>
      <c r="H105" s="49"/>
    </row>
    <row r="106" spans="1:9" ht="12.95" customHeight="1" x14ac:dyDescent="0.2">
      <c r="B106" s="43"/>
    </row>
    <row r="107" spans="1:9" ht="12.95" customHeight="1" x14ac:dyDescent="0.2">
      <c r="B107" s="43"/>
    </row>
    <row r="108" spans="1:9" ht="12.95" customHeight="1" x14ac:dyDescent="0.2">
      <c r="B108" s="43"/>
    </row>
    <row r="109" spans="1:9" ht="12.95" customHeight="1" x14ac:dyDescent="0.2">
      <c r="B109" s="43"/>
    </row>
    <row r="110" spans="1:9" ht="12.95" customHeight="1" x14ac:dyDescent="0.2">
      <c r="B110" s="43"/>
    </row>
    <row r="111" spans="1:9" ht="12.95" customHeight="1" x14ac:dyDescent="0.2">
      <c r="B111" s="43"/>
    </row>
    <row r="112" spans="1:9" ht="12.95" customHeight="1" x14ac:dyDescent="0.2">
      <c r="B112" s="43"/>
    </row>
    <row r="113" spans="2:148" ht="12.95" customHeight="1" x14ac:dyDescent="0.2">
      <c r="B113" s="43"/>
    </row>
    <row r="114" spans="2:148" ht="12.95" customHeight="1" x14ac:dyDescent="0.2">
      <c r="B114" s="43"/>
    </row>
    <row r="115" spans="2:148" ht="12.95" customHeight="1" x14ac:dyDescent="0.2">
      <c r="B115" s="43"/>
    </row>
    <row r="116" spans="2:148" ht="12.95" customHeight="1" x14ac:dyDescent="0.2">
      <c r="B116" s="43"/>
    </row>
    <row r="117" spans="2:148" ht="12.95" customHeight="1" x14ac:dyDescent="0.2">
      <c r="B117" s="43"/>
    </row>
    <row r="118" spans="2:148" ht="12.95" customHeight="1" x14ac:dyDescent="0.2">
      <c r="B118" s="43"/>
    </row>
    <row r="119" spans="2:148" ht="12.95" customHeight="1" x14ac:dyDescent="0.2">
      <c r="B119" s="43"/>
    </row>
    <row r="120" spans="2:148" s="42" customFormat="1" ht="12.95" customHeight="1" x14ac:dyDescent="0.2">
      <c r="B120" s="43"/>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row>
    <row r="121" spans="2:148" s="42" customFormat="1" ht="12.95" customHeight="1" x14ac:dyDescent="0.2">
      <c r="B121" s="43"/>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row>
    <row r="122" spans="2:148" s="42" customFormat="1" ht="12.95" customHeight="1" x14ac:dyDescent="0.2">
      <c r="B122" s="43"/>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row>
    <row r="123" spans="2:148" s="42" customFormat="1" ht="12.95" customHeight="1" x14ac:dyDescent="0.2">
      <c r="B123" s="43"/>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row>
    <row r="124" spans="2:148" s="42" customFormat="1" ht="12.95" customHeight="1" x14ac:dyDescent="0.2">
      <c r="B124" s="43"/>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row>
    <row r="125" spans="2:148" s="42" customFormat="1" ht="12.95" customHeight="1" x14ac:dyDescent="0.2">
      <c r="B125" s="43"/>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row>
    <row r="126" spans="2:148" s="42" customFormat="1" ht="12.95" customHeight="1" x14ac:dyDescent="0.2">
      <c r="B126" s="43"/>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row>
    <row r="127" spans="2:148" s="42" customFormat="1" ht="12.95" customHeight="1" x14ac:dyDescent="0.2">
      <c r="B127" s="43"/>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row>
    <row r="128" spans="2:148" s="42" customFormat="1" ht="12.95" customHeight="1" x14ac:dyDescent="0.2">
      <c r="B128" s="43"/>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row>
    <row r="129" spans="2:148" s="42" customFormat="1" ht="12.95" customHeight="1" x14ac:dyDescent="0.2">
      <c r="B129" s="43"/>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row>
    <row r="130" spans="2:148" s="42" customFormat="1" ht="12.95" customHeight="1" x14ac:dyDescent="0.2">
      <c r="B130" s="43"/>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row>
    <row r="131" spans="2:148" s="42" customFormat="1" ht="12.95" customHeight="1" x14ac:dyDescent="0.2">
      <c r="B131" s="43"/>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row>
    <row r="132" spans="2:148" s="42" customFormat="1" ht="12.95" customHeight="1" x14ac:dyDescent="0.2">
      <c r="B132" s="43"/>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row>
    <row r="133" spans="2:148" s="42" customFormat="1" ht="12.95" customHeight="1" x14ac:dyDescent="0.2">
      <c r="B133" s="43"/>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row>
    <row r="134" spans="2:148" s="42" customFormat="1" ht="12.95" customHeight="1" x14ac:dyDescent="0.2">
      <c r="B134" s="43"/>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row>
    <row r="135" spans="2:148" s="42" customFormat="1" ht="12.95" customHeight="1" x14ac:dyDescent="0.2">
      <c r="B135" s="43"/>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row>
    <row r="136" spans="2:148" s="42" customFormat="1" ht="12.95" customHeight="1" x14ac:dyDescent="0.2">
      <c r="B136" s="43"/>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row>
    <row r="137" spans="2:148" s="42" customFormat="1" ht="12.95" customHeight="1" x14ac:dyDescent="0.2">
      <c r="B137" s="43"/>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row>
    <row r="138" spans="2:148" s="42" customFormat="1" ht="12.95" customHeight="1" x14ac:dyDescent="0.2">
      <c r="B138" s="43"/>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row>
    <row r="139" spans="2:148" s="42" customFormat="1" ht="12.95" customHeight="1" x14ac:dyDescent="0.2">
      <c r="B139" s="43"/>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c r="EO139" s="8"/>
      <c r="EP139" s="8"/>
      <c r="EQ139" s="8"/>
      <c r="ER139" s="8"/>
    </row>
    <row r="140" spans="2:148" s="42" customFormat="1" ht="12.95" customHeight="1" x14ac:dyDescent="0.2">
      <c r="B140" s="43"/>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c r="EO140" s="8"/>
      <c r="EP140" s="8"/>
      <c r="EQ140" s="8"/>
      <c r="ER140" s="8"/>
    </row>
    <row r="141" spans="2:148" s="42" customFormat="1" ht="12.95" customHeight="1" x14ac:dyDescent="0.2">
      <c r="B141" s="43"/>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row>
    <row r="142" spans="2:148" s="42" customFormat="1" ht="12.95" customHeight="1" x14ac:dyDescent="0.2">
      <c r="B142" s="43"/>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row>
    <row r="143" spans="2:148" s="42" customFormat="1" ht="12.95" customHeight="1" x14ac:dyDescent="0.2">
      <c r="B143" s="43"/>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c r="EO143" s="8"/>
      <c r="EP143" s="8"/>
      <c r="EQ143" s="8"/>
      <c r="ER143" s="8"/>
    </row>
    <row r="144" spans="2:148" s="42" customFormat="1" ht="12.95" customHeight="1" x14ac:dyDescent="0.2">
      <c r="B144" s="43"/>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c r="EO144" s="8"/>
      <c r="EP144" s="8"/>
      <c r="EQ144" s="8"/>
      <c r="ER144" s="8"/>
    </row>
    <row r="145" spans="2:148" s="42" customFormat="1" ht="12.95" customHeight="1" x14ac:dyDescent="0.2">
      <c r="B145" s="43"/>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c r="EO145" s="8"/>
      <c r="EP145" s="8"/>
      <c r="EQ145" s="8"/>
      <c r="ER145" s="8"/>
    </row>
    <row r="146" spans="2:148" s="42" customFormat="1" ht="12.95" customHeight="1" x14ac:dyDescent="0.2">
      <c r="B146" s="43"/>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c r="EO146" s="8"/>
      <c r="EP146" s="8"/>
      <c r="EQ146" s="8"/>
      <c r="ER146" s="8"/>
    </row>
    <row r="147" spans="2:148" s="42" customFormat="1" ht="12.95" customHeight="1" x14ac:dyDescent="0.2">
      <c r="B147" s="43"/>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8"/>
      <c r="EG147" s="8"/>
      <c r="EH147" s="8"/>
      <c r="EI147" s="8"/>
      <c r="EJ147" s="8"/>
      <c r="EK147" s="8"/>
      <c r="EL147" s="8"/>
      <c r="EM147" s="8"/>
      <c r="EN147" s="8"/>
      <c r="EO147" s="8"/>
      <c r="EP147" s="8"/>
      <c r="EQ147" s="8"/>
      <c r="ER147" s="8"/>
    </row>
    <row r="148" spans="2:148" s="42" customFormat="1" ht="12.95" customHeight="1" x14ac:dyDescent="0.2">
      <c r="B148" s="43"/>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8"/>
      <c r="EG148" s="8"/>
      <c r="EH148" s="8"/>
      <c r="EI148" s="8"/>
      <c r="EJ148" s="8"/>
      <c r="EK148" s="8"/>
      <c r="EL148" s="8"/>
      <c r="EM148" s="8"/>
      <c r="EN148" s="8"/>
      <c r="EO148" s="8"/>
      <c r="EP148" s="8"/>
      <c r="EQ148" s="8"/>
      <c r="ER148" s="8"/>
    </row>
    <row r="149" spans="2:148" s="42" customFormat="1" ht="12.95" customHeight="1" x14ac:dyDescent="0.2">
      <c r="B149" s="43"/>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8"/>
      <c r="EG149" s="8"/>
      <c r="EH149" s="8"/>
      <c r="EI149" s="8"/>
      <c r="EJ149" s="8"/>
      <c r="EK149" s="8"/>
      <c r="EL149" s="8"/>
      <c r="EM149" s="8"/>
      <c r="EN149" s="8"/>
      <c r="EO149" s="8"/>
      <c r="EP149" s="8"/>
      <c r="EQ149" s="8"/>
      <c r="ER149" s="8"/>
    </row>
    <row r="150" spans="2:148" s="42" customFormat="1" ht="12.95" customHeight="1" x14ac:dyDescent="0.2">
      <c r="B150" s="43"/>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c r="DR150" s="8"/>
      <c r="DS150" s="8"/>
      <c r="DT150" s="8"/>
      <c r="DU150" s="8"/>
      <c r="DV150" s="8"/>
      <c r="DW150" s="8"/>
      <c r="DX150" s="8"/>
      <c r="DY150" s="8"/>
      <c r="DZ150" s="8"/>
      <c r="EA150" s="8"/>
      <c r="EB150" s="8"/>
      <c r="EC150" s="8"/>
      <c r="ED150" s="8"/>
      <c r="EE150" s="8"/>
      <c r="EF150" s="8"/>
      <c r="EG150" s="8"/>
      <c r="EH150" s="8"/>
      <c r="EI150" s="8"/>
      <c r="EJ150" s="8"/>
      <c r="EK150" s="8"/>
      <c r="EL150" s="8"/>
      <c r="EM150" s="8"/>
      <c r="EN150" s="8"/>
      <c r="EO150" s="8"/>
      <c r="EP150" s="8"/>
      <c r="EQ150" s="8"/>
      <c r="ER150" s="8"/>
    </row>
    <row r="151" spans="2:148" s="42" customFormat="1" ht="12.95" customHeight="1" x14ac:dyDescent="0.2">
      <c r="B151" s="43"/>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c r="DR151" s="8"/>
      <c r="DS151" s="8"/>
      <c r="DT151" s="8"/>
      <c r="DU151" s="8"/>
      <c r="DV151" s="8"/>
      <c r="DW151" s="8"/>
      <c r="DX151" s="8"/>
      <c r="DY151" s="8"/>
      <c r="DZ151" s="8"/>
      <c r="EA151" s="8"/>
      <c r="EB151" s="8"/>
      <c r="EC151" s="8"/>
      <c r="ED151" s="8"/>
      <c r="EE151" s="8"/>
      <c r="EF151" s="8"/>
      <c r="EG151" s="8"/>
      <c r="EH151" s="8"/>
      <c r="EI151" s="8"/>
      <c r="EJ151" s="8"/>
      <c r="EK151" s="8"/>
      <c r="EL151" s="8"/>
      <c r="EM151" s="8"/>
      <c r="EN151" s="8"/>
      <c r="EO151" s="8"/>
      <c r="EP151" s="8"/>
      <c r="EQ151" s="8"/>
      <c r="ER151" s="8"/>
    </row>
    <row r="152" spans="2:148" s="42" customFormat="1" ht="12.95" customHeight="1" x14ac:dyDescent="0.2">
      <c r="B152" s="43"/>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c r="DX152" s="8"/>
      <c r="DY152" s="8"/>
      <c r="DZ152" s="8"/>
      <c r="EA152" s="8"/>
      <c r="EB152" s="8"/>
      <c r="EC152" s="8"/>
      <c r="ED152" s="8"/>
      <c r="EE152" s="8"/>
      <c r="EF152" s="8"/>
      <c r="EG152" s="8"/>
      <c r="EH152" s="8"/>
      <c r="EI152" s="8"/>
      <c r="EJ152" s="8"/>
      <c r="EK152" s="8"/>
      <c r="EL152" s="8"/>
      <c r="EM152" s="8"/>
      <c r="EN152" s="8"/>
      <c r="EO152" s="8"/>
      <c r="EP152" s="8"/>
      <c r="EQ152" s="8"/>
      <c r="ER152" s="8"/>
    </row>
    <row r="153" spans="2:148" s="42" customFormat="1" ht="12.95" customHeight="1" x14ac:dyDescent="0.2">
      <c r="B153" s="43"/>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c r="DX153" s="8"/>
      <c r="DY153" s="8"/>
      <c r="DZ153" s="8"/>
      <c r="EA153" s="8"/>
      <c r="EB153" s="8"/>
      <c r="EC153" s="8"/>
      <c r="ED153" s="8"/>
      <c r="EE153" s="8"/>
      <c r="EF153" s="8"/>
      <c r="EG153" s="8"/>
      <c r="EH153" s="8"/>
      <c r="EI153" s="8"/>
      <c r="EJ153" s="8"/>
      <c r="EK153" s="8"/>
      <c r="EL153" s="8"/>
      <c r="EM153" s="8"/>
      <c r="EN153" s="8"/>
      <c r="EO153" s="8"/>
      <c r="EP153" s="8"/>
      <c r="EQ153" s="8"/>
      <c r="ER153" s="8"/>
    </row>
    <row r="154" spans="2:148" s="42" customFormat="1" ht="12.95" customHeight="1" x14ac:dyDescent="0.2">
      <c r="B154" s="43"/>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c r="EO154" s="8"/>
      <c r="EP154" s="8"/>
      <c r="EQ154" s="8"/>
      <c r="ER154" s="8"/>
    </row>
    <row r="155" spans="2:148" s="42" customFormat="1" ht="12.95" customHeight="1" x14ac:dyDescent="0.2">
      <c r="B155" s="43"/>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c r="EO155" s="8"/>
      <c r="EP155" s="8"/>
      <c r="EQ155" s="8"/>
      <c r="ER155" s="8"/>
    </row>
    <row r="156" spans="2:148" s="42" customFormat="1" ht="12.95" customHeight="1" x14ac:dyDescent="0.2">
      <c r="B156" s="43"/>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8"/>
      <c r="EG156" s="8"/>
      <c r="EH156" s="8"/>
      <c r="EI156" s="8"/>
      <c r="EJ156" s="8"/>
      <c r="EK156" s="8"/>
      <c r="EL156" s="8"/>
      <c r="EM156" s="8"/>
      <c r="EN156" s="8"/>
      <c r="EO156" s="8"/>
      <c r="EP156" s="8"/>
      <c r="EQ156" s="8"/>
      <c r="ER156" s="8"/>
    </row>
    <row r="157" spans="2:148" s="42" customFormat="1" ht="12.95" customHeight="1" x14ac:dyDescent="0.2">
      <c r="B157" s="43"/>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8"/>
      <c r="EG157" s="8"/>
      <c r="EH157" s="8"/>
      <c r="EI157" s="8"/>
      <c r="EJ157" s="8"/>
      <c r="EK157" s="8"/>
      <c r="EL157" s="8"/>
      <c r="EM157" s="8"/>
      <c r="EN157" s="8"/>
      <c r="EO157" s="8"/>
      <c r="EP157" s="8"/>
      <c r="EQ157" s="8"/>
      <c r="ER157" s="8"/>
    </row>
    <row r="158" spans="2:148" s="42" customFormat="1" ht="12.95" customHeight="1" x14ac:dyDescent="0.2">
      <c r="B158" s="43"/>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8"/>
      <c r="EG158" s="8"/>
      <c r="EH158" s="8"/>
      <c r="EI158" s="8"/>
      <c r="EJ158" s="8"/>
      <c r="EK158" s="8"/>
      <c r="EL158" s="8"/>
      <c r="EM158" s="8"/>
      <c r="EN158" s="8"/>
      <c r="EO158" s="8"/>
      <c r="EP158" s="8"/>
      <c r="EQ158" s="8"/>
      <c r="ER158" s="8"/>
    </row>
    <row r="159" spans="2:148" s="42" customFormat="1" ht="12.95" customHeight="1" x14ac:dyDescent="0.2">
      <c r="B159" s="43"/>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c r="DR159" s="8"/>
      <c r="DS159" s="8"/>
      <c r="DT159" s="8"/>
      <c r="DU159" s="8"/>
      <c r="DV159" s="8"/>
      <c r="DW159" s="8"/>
      <c r="DX159" s="8"/>
      <c r="DY159" s="8"/>
      <c r="DZ159" s="8"/>
      <c r="EA159" s="8"/>
      <c r="EB159" s="8"/>
      <c r="EC159" s="8"/>
      <c r="ED159" s="8"/>
      <c r="EE159" s="8"/>
      <c r="EF159" s="8"/>
      <c r="EG159" s="8"/>
      <c r="EH159" s="8"/>
      <c r="EI159" s="8"/>
      <c r="EJ159" s="8"/>
      <c r="EK159" s="8"/>
      <c r="EL159" s="8"/>
      <c r="EM159" s="8"/>
      <c r="EN159" s="8"/>
      <c r="EO159" s="8"/>
      <c r="EP159" s="8"/>
      <c r="EQ159" s="8"/>
      <c r="ER159" s="8"/>
    </row>
    <row r="160" spans="2:148" s="42" customFormat="1" ht="12.95" customHeight="1" x14ac:dyDescent="0.2">
      <c r="B160" s="43"/>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8"/>
      <c r="EG160" s="8"/>
      <c r="EH160" s="8"/>
      <c r="EI160" s="8"/>
      <c r="EJ160" s="8"/>
      <c r="EK160" s="8"/>
      <c r="EL160" s="8"/>
      <c r="EM160" s="8"/>
      <c r="EN160" s="8"/>
      <c r="EO160" s="8"/>
      <c r="EP160" s="8"/>
      <c r="EQ160" s="8"/>
      <c r="ER160" s="8"/>
    </row>
    <row r="161" spans="2:148" s="42" customFormat="1" ht="12.95" customHeight="1" x14ac:dyDescent="0.2">
      <c r="B161" s="43"/>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8"/>
      <c r="EG161" s="8"/>
      <c r="EH161" s="8"/>
      <c r="EI161" s="8"/>
      <c r="EJ161" s="8"/>
      <c r="EK161" s="8"/>
      <c r="EL161" s="8"/>
      <c r="EM161" s="8"/>
      <c r="EN161" s="8"/>
      <c r="EO161" s="8"/>
      <c r="EP161" s="8"/>
      <c r="EQ161" s="8"/>
      <c r="ER161" s="8"/>
    </row>
    <row r="162" spans="2:148" s="42" customFormat="1" ht="12.95" customHeight="1" x14ac:dyDescent="0.2">
      <c r="B162" s="43"/>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8"/>
      <c r="DZ162" s="8"/>
      <c r="EA162" s="8"/>
      <c r="EB162" s="8"/>
      <c r="EC162" s="8"/>
      <c r="ED162" s="8"/>
      <c r="EE162" s="8"/>
      <c r="EF162" s="8"/>
      <c r="EG162" s="8"/>
      <c r="EH162" s="8"/>
      <c r="EI162" s="8"/>
      <c r="EJ162" s="8"/>
      <c r="EK162" s="8"/>
      <c r="EL162" s="8"/>
      <c r="EM162" s="8"/>
      <c r="EN162" s="8"/>
      <c r="EO162" s="8"/>
      <c r="EP162" s="8"/>
      <c r="EQ162" s="8"/>
      <c r="ER162" s="8"/>
    </row>
    <row r="163" spans="2:148" s="42" customFormat="1" ht="12.95" customHeight="1" x14ac:dyDescent="0.2">
      <c r="B163" s="43"/>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row>
    <row r="164" spans="2:148" s="42" customFormat="1" ht="12.95" customHeight="1" x14ac:dyDescent="0.2">
      <c r="B164" s="43"/>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row>
    <row r="165" spans="2:148" s="42" customFormat="1" ht="12.95" customHeight="1" x14ac:dyDescent="0.2">
      <c r="B165" s="43"/>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c r="DR165" s="8"/>
      <c r="DS165" s="8"/>
      <c r="DT165" s="8"/>
      <c r="DU165" s="8"/>
      <c r="DV165" s="8"/>
      <c r="DW165" s="8"/>
      <c r="DX165" s="8"/>
      <c r="DY165" s="8"/>
      <c r="DZ165" s="8"/>
      <c r="EA165" s="8"/>
      <c r="EB165" s="8"/>
      <c r="EC165" s="8"/>
      <c r="ED165" s="8"/>
      <c r="EE165" s="8"/>
      <c r="EF165" s="8"/>
      <c r="EG165" s="8"/>
      <c r="EH165" s="8"/>
      <c r="EI165" s="8"/>
      <c r="EJ165" s="8"/>
      <c r="EK165" s="8"/>
      <c r="EL165" s="8"/>
      <c r="EM165" s="8"/>
      <c r="EN165" s="8"/>
      <c r="EO165" s="8"/>
      <c r="EP165" s="8"/>
      <c r="EQ165" s="8"/>
      <c r="ER165" s="8"/>
    </row>
    <row r="166" spans="2:148" s="42" customFormat="1" ht="12.95" customHeight="1" x14ac:dyDescent="0.2">
      <c r="B166" s="43"/>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c r="EO166" s="8"/>
      <c r="EP166" s="8"/>
      <c r="EQ166" s="8"/>
      <c r="ER166" s="8"/>
    </row>
    <row r="167" spans="2:148" s="42" customFormat="1" ht="12.95" customHeight="1" x14ac:dyDescent="0.2">
      <c r="B167" s="43"/>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c r="DR167" s="8"/>
      <c r="DS167" s="8"/>
      <c r="DT167" s="8"/>
      <c r="DU167" s="8"/>
      <c r="DV167" s="8"/>
      <c r="DW167" s="8"/>
      <c r="DX167" s="8"/>
      <c r="DY167" s="8"/>
      <c r="DZ167" s="8"/>
      <c r="EA167" s="8"/>
      <c r="EB167" s="8"/>
      <c r="EC167" s="8"/>
      <c r="ED167" s="8"/>
      <c r="EE167" s="8"/>
      <c r="EF167" s="8"/>
      <c r="EG167" s="8"/>
      <c r="EH167" s="8"/>
      <c r="EI167" s="8"/>
      <c r="EJ167" s="8"/>
      <c r="EK167" s="8"/>
      <c r="EL167" s="8"/>
      <c r="EM167" s="8"/>
      <c r="EN167" s="8"/>
      <c r="EO167" s="8"/>
      <c r="EP167" s="8"/>
      <c r="EQ167" s="8"/>
      <c r="ER167" s="8"/>
    </row>
    <row r="168" spans="2:148" s="42" customFormat="1" ht="12.95" customHeight="1" x14ac:dyDescent="0.2">
      <c r="B168" s="43"/>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8"/>
      <c r="EG168" s="8"/>
      <c r="EH168" s="8"/>
      <c r="EI168" s="8"/>
      <c r="EJ168" s="8"/>
      <c r="EK168" s="8"/>
      <c r="EL168" s="8"/>
      <c r="EM168" s="8"/>
      <c r="EN168" s="8"/>
      <c r="EO168" s="8"/>
      <c r="EP168" s="8"/>
      <c r="EQ168" s="8"/>
      <c r="ER168" s="8"/>
    </row>
    <row r="169" spans="2:148" s="42" customFormat="1" ht="12.95" customHeight="1" x14ac:dyDescent="0.2">
      <c r="B169" s="43"/>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c r="DR169" s="8"/>
      <c r="DS169" s="8"/>
      <c r="DT169" s="8"/>
      <c r="DU169" s="8"/>
      <c r="DV169" s="8"/>
      <c r="DW169" s="8"/>
      <c r="DX169" s="8"/>
      <c r="DY169" s="8"/>
      <c r="DZ169" s="8"/>
      <c r="EA169" s="8"/>
      <c r="EB169" s="8"/>
      <c r="EC169" s="8"/>
      <c r="ED169" s="8"/>
      <c r="EE169" s="8"/>
      <c r="EF169" s="8"/>
      <c r="EG169" s="8"/>
      <c r="EH169" s="8"/>
      <c r="EI169" s="8"/>
      <c r="EJ169" s="8"/>
      <c r="EK169" s="8"/>
      <c r="EL169" s="8"/>
      <c r="EM169" s="8"/>
      <c r="EN169" s="8"/>
      <c r="EO169" s="8"/>
      <c r="EP169" s="8"/>
      <c r="EQ169" s="8"/>
      <c r="ER169" s="8"/>
    </row>
    <row r="170" spans="2:148" s="42" customFormat="1" ht="12.95" customHeight="1" x14ac:dyDescent="0.2">
      <c r="B170" s="43"/>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c r="DR170" s="8"/>
      <c r="DS170" s="8"/>
      <c r="DT170" s="8"/>
      <c r="DU170" s="8"/>
      <c r="DV170" s="8"/>
      <c r="DW170" s="8"/>
      <c r="DX170" s="8"/>
      <c r="DY170" s="8"/>
      <c r="DZ170" s="8"/>
      <c r="EA170" s="8"/>
      <c r="EB170" s="8"/>
      <c r="EC170" s="8"/>
      <c r="ED170" s="8"/>
      <c r="EE170" s="8"/>
      <c r="EF170" s="8"/>
      <c r="EG170" s="8"/>
      <c r="EH170" s="8"/>
      <c r="EI170" s="8"/>
      <c r="EJ170" s="8"/>
      <c r="EK170" s="8"/>
      <c r="EL170" s="8"/>
      <c r="EM170" s="8"/>
      <c r="EN170" s="8"/>
      <c r="EO170" s="8"/>
      <c r="EP170" s="8"/>
      <c r="EQ170" s="8"/>
      <c r="ER170" s="8"/>
    </row>
    <row r="171" spans="2:148" s="42" customFormat="1" ht="12.95" customHeight="1" x14ac:dyDescent="0.2">
      <c r="B171" s="43"/>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c r="EQ171" s="8"/>
      <c r="ER171" s="8"/>
    </row>
    <row r="172" spans="2:148" s="42" customFormat="1" ht="12.95" customHeight="1" x14ac:dyDescent="0.2">
      <c r="B172" s="43"/>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row>
    <row r="173" spans="2:148" s="42" customFormat="1" ht="12.95" customHeight="1" x14ac:dyDescent="0.2">
      <c r="B173" s="43"/>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row>
    <row r="174" spans="2:148" s="42" customFormat="1" ht="12.95" customHeight="1" x14ac:dyDescent="0.2">
      <c r="B174" s="43"/>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row>
    <row r="175" spans="2:148" s="42" customFormat="1" ht="12.95" customHeight="1" x14ac:dyDescent="0.2">
      <c r="B175" s="43"/>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row>
    <row r="176" spans="2:148" s="42" customFormat="1" ht="12.95" customHeight="1" x14ac:dyDescent="0.2">
      <c r="B176" s="43"/>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row>
    <row r="177" spans="2:148" s="42" customFormat="1" ht="12.95" customHeight="1" x14ac:dyDescent="0.2">
      <c r="B177" s="43"/>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row>
    <row r="178" spans="2:148" s="42" customFormat="1" ht="12.95" customHeight="1" x14ac:dyDescent="0.2">
      <c r="B178" s="43"/>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row>
    <row r="179" spans="2:148" s="42" customFormat="1" ht="12.95" customHeight="1" x14ac:dyDescent="0.2">
      <c r="B179" s="43"/>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row>
    <row r="180" spans="2:148" s="42" customFormat="1" ht="12.95" customHeight="1" x14ac:dyDescent="0.2">
      <c r="B180" s="43"/>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row>
    <row r="181" spans="2:148" s="42" customFormat="1" ht="12.95" customHeight="1" x14ac:dyDescent="0.2">
      <c r="B181" s="43"/>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row>
    <row r="182" spans="2:148" s="42" customFormat="1" ht="12.95" customHeight="1" x14ac:dyDescent="0.2">
      <c r="B182" s="43"/>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row>
    <row r="183" spans="2:148" s="42" customFormat="1" ht="12.95" customHeight="1" x14ac:dyDescent="0.2">
      <c r="B183" s="43"/>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row>
    <row r="184" spans="2:148" s="42" customFormat="1" ht="12.95" customHeight="1" x14ac:dyDescent="0.2">
      <c r="B184" s="43"/>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row>
    <row r="185" spans="2:148" s="42" customFormat="1" ht="12.95" customHeight="1" x14ac:dyDescent="0.2">
      <c r="B185" s="43"/>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row>
    <row r="186" spans="2:148" s="42" customFormat="1" ht="12.95" customHeight="1" x14ac:dyDescent="0.2">
      <c r="B186" s="43"/>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row>
    <row r="187" spans="2:148" s="42" customFormat="1" ht="12.95" customHeight="1" x14ac:dyDescent="0.2">
      <c r="B187" s="43"/>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row>
    <row r="188" spans="2:148" s="42" customFormat="1" ht="12.95" customHeight="1" x14ac:dyDescent="0.2">
      <c r="B188" s="43"/>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row>
    <row r="189" spans="2:148" s="42" customFormat="1" ht="12.95" customHeight="1" x14ac:dyDescent="0.2">
      <c r="B189" s="43"/>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row>
    <row r="190" spans="2:148" s="42" customFormat="1" ht="12.95" customHeight="1" x14ac:dyDescent="0.2">
      <c r="B190" s="43"/>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row>
    <row r="191" spans="2:148" s="42" customFormat="1" ht="12.95" customHeight="1" x14ac:dyDescent="0.2">
      <c r="B191" s="43"/>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row>
    <row r="192" spans="2:148" s="42" customFormat="1" ht="12.95" customHeight="1" x14ac:dyDescent="0.2">
      <c r="B192" s="43"/>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row>
    <row r="193" spans="2:148" s="42" customFormat="1" ht="12.95" customHeight="1" x14ac:dyDescent="0.2">
      <c r="B193" s="43"/>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row>
    <row r="194" spans="2:148" s="42" customFormat="1" ht="12.95" customHeight="1" x14ac:dyDescent="0.2">
      <c r="B194" s="43"/>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row>
    <row r="195" spans="2:148" s="42" customFormat="1" ht="12.95" customHeight="1" x14ac:dyDescent="0.2">
      <c r="B195" s="43"/>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row>
    <row r="196" spans="2:148" s="42" customFormat="1" ht="12.95" customHeight="1" x14ac:dyDescent="0.2">
      <c r="B196" s="43"/>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row>
    <row r="197" spans="2:148" s="42" customFormat="1" ht="12.95" customHeight="1" x14ac:dyDescent="0.2">
      <c r="B197" s="43"/>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row>
    <row r="198" spans="2:148" s="42" customFormat="1" ht="12.95" customHeight="1" x14ac:dyDescent="0.2">
      <c r="B198" s="43"/>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row>
    <row r="199" spans="2:148" s="42" customFormat="1" ht="12.95" customHeight="1" x14ac:dyDescent="0.2">
      <c r="B199" s="43"/>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row>
    <row r="200" spans="2:148" s="42" customFormat="1" ht="12.95" customHeight="1" x14ac:dyDescent="0.2">
      <c r="B200" s="43"/>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row>
    <row r="201" spans="2:148" s="42" customFormat="1" ht="12.95" customHeight="1" x14ac:dyDescent="0.2">
      <c r="B201" s="43"/>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row>
    <row r="202" spans="2:148" s="42" customFormat="1" ht="12.95" customHeight="1" x14ac:dyDescent="0.2">
      <c r="B202" s="43"/>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row>
    <row r="203" spans="2:148" s="42" customFormat="1" ht="12.95" customHeight="1" x14ac:dyDescent="0.2">
      <c r="B203" s="43"/>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row>
    <row r="204" spans="2:148" s="42" customFormat="1" ht="12.95" customHeight="1" x14ac:dyDescent="0.2">
      <c r="B204" s="43"/>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row>
    <row r="205" spans="2:148" s="42" customFormat="1" ht="12.95" customHeight="1" x14ac:dyDescent="0.2">
      <c r="B205" s="43"/>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row>
    <row r="206" spans="2:148" s="42" customFormat="1" ht="12.95" customHeight="1" x14ac:dyDescent="0.2">
      <c r="B206" s="43"/>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row>
    <row r="207" spans="2:148" s="42" customFormat="1" ht="12.95" customHeight="1" x14ac:dyDescent="0.2">
      <c r="B207" s="43"/>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row>
    <row r="208" spans="2:148" s="42" customFormat="1" ht="12.95" customHeight="1" x14ac:dyDescent="0.2">
      <c r="B208" s="43"/>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row>
    <row r="209" spans="2:148" s="42" customFormat="1" ht="12.95" customHeight="1" x14ac:dyDescent="0.2">
      <c r="B209" s="43"/>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row>
    <row r="210" spans="2:148" s="42" customFormat="1" ht="12.95" customHeight="1" x14ac:dyDescent="0.2">
      <c r="B210" s="43"/>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row>
    <row r="211" spans="2:148" s="42" customFormat="1" ht="12.95" customHeight="1" x14ac:dyDescent="0.2">
      <c r="B211" s="43"/>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row>
    <row r="212" spans="2:148" s="42" customFormat="1" ht="12.95" customHeight="1" x14ac:dyDescent="0.2">
      <c r="B212" s="43"/>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row>
    <row r="213" spans="2:148" s="42" customFormat="1" ht="12.95" customHeight="1" x14ac:dyDescent="0.2">
      <c r="B213" s="43"/>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row>
    <row r="214" spans="2:148" s="42" customFormat="1" ht="12.95" customHeight="1" x14ac:dyDescent="0.2">
      <c r="B214" s="43"/>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row>
    <row r="215" spans="2:148" s="42" customFormat="1" ht="12.95" customHeight="1" x14ac:dyDescent="0.2">
      <c r="B215" s="43"/>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row>
    <row r="216" spans="2:148" s="42" customFormat="1" ht="12.95" customHeight="1" x14ac:dyDescent="0.2">
      <c r="B216" s="43"/>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c r="DE216" s="8"/>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c r="EQ216" s="8"/>
      <c r="ER216" s="8"/>
    </row>
    <row r="217" spans="2:148" s="42" customFormat="1" ht="12.95" customHeight="1" x14ac:dyDescent="0.2">
      <c r="B217" s="43"/>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c r="EQ217" s="8"/>
      <c r="ER217" s="8"/>
    </row>
    <row r="218" spans="2:148" s="42" customFormat="1" ht="12.95" customHeight="1" x14ac:dyDescent="0.2">
      <c r="B218" s="43"/>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c r="EQ218" s="8"/>
      <c r="ER218" s="8"/>
    </row>
    <row r="219" spans="2:148" s="42" customFormat="1" ht="12.95" customHeight="1" x14ac:dyDescent="0.2">
      <c r="B219" s="43"/>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c r="EQ219" s="8"/>
      <c r="ER219" s="8"/>
    </row>
    <row r="220" spans="2:148" s="42" customFormat="1" ht="12.95" customHeight="1" x14ac:dyDescent="0.2">
      <c r="B220" s="43"/>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row>
    <row r="221" spans="2:148" s="42" customFormat="1" ht="12.95" customHeight="1" x14ac:dyDescent="0.2">
      <c r="B221" s="43"/>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row>
    <row r="222" spans="2:148" s="42" customFormat="1" ht="12.95" customHeight="1" x14ac:dyDescent="0.2">
      <c r="B222" s="43"/>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row>
    <row r="223" spans="2:148" s="42" customFormat="1" ht="12.95" customHeight="1" x14ac:dyDescent="0.2">
      <c r="B223" s="43"/>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row>
    <row r="224" spans="2:148" s="42" customFormat="1" ht="12.95" customHeight="1" x14ac:dyDescent="0.2">
      <c r="B224" s="43"/>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row>
    <row r="225" spans="2:148" s="42" customFormat="1" ht="12.95" customHeight="1" x14ac:dyDescent="0.2">
      <c r="B225" s="43"/>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row>
    <row r="226" spans="2:148" s="42" customFormat="1" ht="12.95" customHeight="1" x14ac:dyDescent="0.2">
      <c r="B226" s="43"/>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row>
    <row r="227" spans="2:148" s="42" customFormat="1" ht="12.95" customHeight="1" x14ac:dyDescent="0.2">
      <c r="B227" s="43"/>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row>
    <row r="228" spans="2:148" s="42" customFormat="1" ht="12.95" customHeight="1" x14ac:dyDescent="0.2">
      <c r="B228" s="43"/>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row>
    <row r="229" spans="2:148" s="42" customFormat="1" ht="12.95" customHeight="1" x14ac:dyDescent="0.2">
      <c r="B229" s="43"/>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row>
    <row r="230" spans="2:148" s="42" customFormat="1" ht="12.95" customHeight="1" x14ac:dyDescent="0.2">
      <c r="B230" s="43"/>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row>
    <row r="231" spans="2:148" s="42" customFormat="1" ht="12.95" customHeight="1" x14ac:dyDescent="0.2">
      <c r="B231" s="43"/>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row>
    <row r="232" spans="2:148" s="42" customFormat="1" ht="12.95" customHeight="1" x14ac:dyDescent="0.2">
      <c r="B232" s="43"/>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row>
    <row r="233" spans="2:148" s="42" customFormat="1" ht="12.95" customHeight="1" x14ac:dyDescent="0.2">
      <c r="B233" s="43"/>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row>
    <row r="234" spans="2:148" s="42" customFormat="1" ht="12.95" customHeight="1" x14ac:dyDescent="0.2">
      <c r="B234" s="43"/>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row>
    <row r="235" spans="2:148" s="42" customFormat="1" ht="12.95" customHeight="1" x14ac:dyDescent="0.2">
      <c r="B235" s="43"/>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row>
    <row r="236" spans="2:148" s="42" customFormat="1" ht="12.95" customHeight="1" x14ac:dyDescent="0.2">
      <c r="B236" s="43"/>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row>
    <row r="237" spans="2:148" s="42" customFormat="1" ht="12.95" customHeight="1" x14ac:dyDescent="0.2">
      <c r="B237" s="43"/>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row>
    <row r="238" spans="2:148" s="42" customFormat="1" ht="12.95" customHeight="1" x14ac:dyDescent="0.2">
      <c r="B238" s="43"/>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c r="DR238" s="8"/>
      <c r="DS238" s="8"/>
      <c r="DT238" s="8"/>
      <c r="DU238" s="8"/>
      <c r="DV238" s="8"/>
      <c r="DW238" s="8"/>
      <c r="DX238" s="8"/>
      <c r="DY238" s="8"/>
      <c r="DZ238" s="8"/>
      <c r="EA238" s="8"/>
      <c r="EB238" s="8"/>
      <c r="EC238" s="8"/>
      <c r="ED238" s="8"/>
      <c r="EE238" s="8"/>
      <c r="EF238" s="8"/>
      <c r="EG238" s="8"/>
      <c r="EH238" s="8"/>
      <c r="EI238" s="8"/>
      <c r="EJ238" s="8"/>
      <c r="EK238" s="8"/>
      <c r="EL238" s="8"/>
      <c r="EM238" s="8"/>
      <c r="EN238" s="8"/>
      <c r="EO238" s="8"/>
      <c r="EP238" s="8"/>
      <c r="EQ238" s="8"/>
      <c r="ER238" s="8"/>
    </row>
    <row r="239" spans="2:148" s="42" customFormat="1" ht="12.95" customHeight="1" x14ac:dyDescent="0.2">
      <c r="B239" s="43"/>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c r="EJ239" s="8"/>
      <c r="EK239" s="8"/>
      <c r="EL239" s="8"/>
      <c r="EM239" s="8"/>
      <c r="EN239" s="8"/>
      <c r="EO239" s="8"/>
      <c r="EP239" s="8"/>
      <c r="EQ239" s="8"/>
      <c r="ER239" s="8"/>
    </row>
    <row r="240" spans="2:148" s="42" customFormat="1" ht="12.95" customHeight="1" x14ac:dyDescent="0.2">
      <c r="B240" s="43"/>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c r="EJ240" s="8"/>
      <c r="EK240" s="8"/>
      <c r="EL240" s="8"/>
      <c r="EM240" s="8"/>
      <c r="EN240" s="8"/>
      <c r="EO240" s="8"/>
      <c r="EP240" s="8"/>
      <c r="EQ240" s="8"/>
      <c r="ER240" s="8"/>
    </row>
    <row r="241" spans="2:148" s="42" customFormat="1" ht="12.95" customHeight="1" x14ac:dyDescent="0.2">
      <c r="B241" s="43"/>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row>
    <row r="242" spans="2:148" s="42" customFormat="1" ht="12.95" customHeight="1" x14ac:dyDescent="0.2">
      <c r="B242" s="43"/>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c r="DR242" s="8"/>
      <c r="DS242" s="8"/>
      <c r="DT242" s="8"/>
      <c r="DU242" s="8"/>
      <c r="DV242" s="8"/>
      <c r="DW242" s="8"/>
      <c r="DX242" s="8"/>
      <c r="DY242" s="8"/>
      <c r="DZ242" s="8"/>
      <c r="EA242" s="8"/>
      <c r="EB242" s="8"/>
      <c r="EC242" s="8"/>
      <c r="ED242" s="8"/>
      <c r="EE242" s="8"/>
      <c r="EF242" s="8"/>
      <c r="EG242" s="8"/>
      <c r="EH242" s="8"/>
      <c r="EI242" s="8"/>
      <c r="EJ242" s="8"/>
      <c r="EK242" s="8"/>
      <c r="EL242" s="8"/>
      <c r="EM242" s="8"/>
      <c r="EN242" s="8"/>
      <c r="EO242" s="8"/>
      <c r="EP242" s="8"/>
      <c r="EQ242" s="8"/>
      <c r="ER242" s="8"/>
    </row>
    <row r="243" spans="2:148" s="42" customFormat="1" ht="12.95" customHeight="1" x14ac:dyDescent="0.2">
      <c r="B243" s="43"/>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c r="DR243" s="8"/>
      <c r="DS243" s="8"/>
      <c r="DT243" s="8"/>
      <c r="DU243" s="8"/>
      <c r="DV243" s="8"/>
      <c r="DW243" s="8"/>
      <c r="DX243" s="8"/>
      <c r="DY243" s="8"/>
      <c r="DZ243" s="8"/>
      <c r="EA243" s="8"/>
      <c r="EB243" s="8"/>
      <c r="EC243" s="8"/>
      <c r="ED243" s="8"/>
      <c r="EE243" s="8"/>
      <c r="EF243" s="8"/>
      <c r="EG243" s="8"/>
      <c r="EH243" s="8"/>
      <c r="EI243" s="8"/>
      <c r="EJ243" s="8"/>
      <c r="EK243" s="8"/>
      <c r="EL243" s="8"/>
      <c r="EM243" s="8"/>
      <c r="EN243" s="8"/>
      <c r="EO243" s="8"/>
      <c r="EP243" s="8"/>
      <c r="EQ243" s="8"/>
      <c r="ER243" s="8"/>
    </row>
    <row r="244" spans="2:148" s="42" customFormat="1" ht="12.95" customHeight="1" x14ac:dyDescent="0.2">
      <c r="B244" s="43"/>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c r="DR244" s="8"/>
      <c r="DS244" s="8"/>
      <c r="DT244" s="8"/>
      <c r="DU244" s="8"/>
      <c r="DV244" s="8"/>
      <c r="DW244" s="8"/>
      <c r="DX244" s="8"/>
      <c r="DY244" s="8"/>
      <c r="DZ244" s="8"/>
      <c r="EA244" s="8"/>
      <c r="EB244" s="8"/>
      <c r="EC244" s="8"/>
      <c r="ED244" s="8"/>
      <c r="EE244" s="8"/>
      <c r="EF244" s="8"/>
      <c r="EG244" s="8"/>
      <c r="EH244" s="8"/>
      <c r="EI244" s="8"/>
      <c r="EJ244" s="8"/>
      <c r="EK244" s="8"/>
      <c r="EL244" s="8"/>
      <c r="EM244" s="8"/>
      <c r="EN244" s="8"/>
      <c r="EO244" s="8"/>
      <c r="EP244" s="8"/>
      <c r="EQ244" s="8"/>
      <c r="ER244" s="8"/>
    </row>
    <row r="245" spans="2:148" s="42" customFormat="1" ht="12.95" customHeight="1" x14ac:dyDescent="0.2">
      <c r="B245" s="43"/>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c r="DO245" s="8"/>
      <c r="DP245" s="8"/>
      <c r="DQ245" s="8"/>
      <c r="DR245" s="8"/>
      <c r="DS245" s="8"/>
      <c r="DT245" s="8"/>
      <c r="DU245" s="8"/>
      <c r="DV245" s="8"/>
      <c r="DW245" s="8"/>
      <c r="DX245" s="8"/>
      <c r="DY245" s="8"/>
      <c r="DZ245" s="8"/>
      <c r="EA245" s="8"/>
      <c r="EB245" s="8"/>
      <c r="EC245" s="8"/>
      <c r="ED245" s="8"/>
      <c r="EE245" s="8"/>
      <c r="EF245" s="8"/>
      <c r="EG245" s="8"/>
      <c r="EH245" s="8"/>
      <c r="EI245" s="8"/>
      <c r="EJ245" s="8"/>
      <c r="EK245" s="8"/>
      <c r="EL245" s="8"/>
      <c r="EM245" s="8"/>
      <c r="EN245" s="8"/>
      <c r="EO245" s="8"/>
      <c r="EP245" s="8"/>
      <c r="EQ245" s="8"/>
      <c r="ER245" s="8"/>
    </row>
    <row r="246" spans="2:148" s="42" customFormat="1" ht="12.95" customHeight="1" x14ac:dyDescent="0.2">
      <c r="B246" s="43"/>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c r="DO246" s="8"/>
      <c r="DP246" s="8"/>
      <c r="DQ246" s="8"/>
      <c r="DR246" s="8"/>
      <c r="DS246" s="8"/>
      <c r="DT246" s="8"/>
      <c r="DU246" s="8"/>
      <c r="DV246" s="8"/>
      <c r="DW246" s="8"/>
      <c r="DX246" s="8"/>
      <c r="DY246" s="8"/>
      <c r="DZ246" s="8"/>
      <c r="EA246" s="8"/>
      <c r="EB246" s="8"/>
      <c r="EC246" s="8"/>
      <c r="ED246" s="8"/>
      <c r="EE246" s="8"/>
      <c r="EF246" s="8"/>
      <c r="EG246" s="8"/>
      <c r="EH246" s="8"/>
      <c r="EI246" s="8"/>
      <c r="EJ246" s="8"/>
      <c r="EK246" s="8"/>
      <c r="EL246" s="8"/>
      <c r="EM246" s="8"/>
      <c r="EN246" s="8"/>
      <c r="EO246" s="8"/>
      <c r="EP246" s="8"/>
      <c r="EQ246" s="8"/>
      <c r="ER246" s="8"/>
    </row>
    <row r="247" spans="2:148" s="42" customFormat="1" ht="12.95" customHeight="1" x14ac:dyDescent="0.2">
      <c r="B247" s="43"/>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c r="DL247" s="8"/>
      <c r="DM247" s="8"/>
      <c r="DN247" s="8"/>
      <c r="DO247" s="8"/>
      <c r="DP247" s="8"/>
      <c r="DQ247" s="8"/>
      <c r="DR247" s="8"/>
      <c r="DS247" s="8"/>
      <c r="DT247" s="8"/>
      <c r="DU247" s="8"/>
      <c r="DV247" s="8"/>
      <c r="DW247" s="8"/>
      <c r="DX247" s="8"/>
      <c r="DY247" s="8"/>
      <c r="DZ247" s="8"/>
      <c r="EA247" s="8"/>
      <c r="EB247" s="8"/>
      <c r="EC247" s="8"/>
      <c r="ED247" s="8"/>
      <c r="EE247" s="8"/>
      <c r="EF247" s="8"/>
      <c r="EG247" s="8"/>
      <c r="EH247" s="8"/>
      <c r="EI247" s="8"/>
      <c r="EJ247" s="8"/>
      <c r="EK247" s="8"/>
      <c r="EL247" s="8"/>
      <c r="EM247" s="8"/>
      <c r="EN247" s="8"/>
      <c r="EO247" s="8"/>
      <c r="EP247" s="8"/>
      <c r="EQ247" s="8"/>
      <c r="ER247" s="8"/>
    </row>
    <row r="248" spans="2:148" s="42" customFormat="1" ht="12.95" customHeight="1" x14ac:dyDescent="0.2">
      <c r="B248" s="43"/>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c r="DO248" s="8"/>
      <c r="DP248" s="8"/>
      <c r="DQ248" s="8"/>
      <c r="DR248" s="8"/>
      <c r="DS248" s="8"/>
      <c r="DT248" s="8"/>
      <c r="DU248" s="8"/>
      <c r="DV248" s="8"/>
      <c r="DW248" s="8"/>
      <c r="DX248" s="8"/>
      <c r="DY248" s="8"/>
      <c r="DZ248" s="8"/>
      <c r="EA248" s="8"/>
      <c r="EB248" s="8"/>
      <c r="EC248" s="8"/>
      <c r="ED248" s="8"/>
      <c r="EE248" s="8"/>
      <c r="EF248" s="8"/>
      <c r="EG248" s="8"/>
      <c r="EH248" s="8"/>
      <c r="EI248" s="8"/>
      <c r="EJ248" s="8"/>
      <c r="EK248" s="8"/>
      <c r="EL248" s="8"/>
      <c r="EM248" s="8"/>
      <c r="EN248" s="8"/>
      <c r="EO248" s="8"/>
      <c r="EP248" s="8"/>
      <c r="EQ248" s="8"/>
      <c r="ER248" s="8"/>
    </row>
    <row r="249" spans="2:148" s="42" customFormat="1" ht="12.95" customHeight="1" x14ac:dyDescent="0.2">
      <c r="B249" s="43"/>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c r="DO249" s="8"/>
      <c r="DP249" s="8"/>
      <c r="DQ249" s="8"/>
      <c r="DR249" s="8"/>
      <c r="DS249" s="8"/>
      <c r="DT249" s="8"/>
      <c r="DU249" s="8"/>
      <c r="DV249" s="8"/>
      <c r="DW249" s="8"/>
      <c r="DX249" s="8"/>
      <c r="DY249" s="8"/>
      <c r="DZ249" s="8"/>
      <c r="EA249" s="8"/>
      <c r="EB249" s="8"/>
      <c r="EC249" s="8"/>
      <c r="ED249" s="8"/>
      <c r="EE249" s="8"/>
      <c r="EF249" s="8"/>
      <c r="EG249" s="8"/>
      <c r="EH249" s="8"/>
      <c r="EI249" s="8"/>
      <c r="EJ249" s="8"/>
      <c r="EK249" s="8"/>
      <c r="EL249" s="8"/>
      <c r="EM249" s="8"/>
      <c r="EN249" s="8"/>
      <c r="EO249" s="8"/>
      <c r="EP249" s="8"/>
      <c r="EQ249" s="8"/>
      <c r="ER249" s="8"/>
    </row>
    <row r="250" spans="2:148" s="42" customFormat="1" ht="12.95" customHeight="1" x14ac:dyDescent="0.2">
      <c r="B250" s="43"/>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c r="DO250" s="8"/>
      <c r="DP250" s="8"/>
      <c r="DQ250" s="8"/>
      <c r="DR250" s="8"/>
      <c r="DS250" s="8"/>
      <c r="DT250" s="8"/>
      <c r="DU250" s="8"/>
      <c r="DV250" s="8"/>
      <c r="DW250" s="8"/>
      <c r="DX250" s="8"/>
      <c r="DY250" s="8"/>
      <c r="DZ250" s="8"/>
      <c r="EA250" s="8"/>
      <c r="EB250" s="8"/>
      <c r="EC250" s="8"/>
      <c r="ED250" s="8"/>
      <c r="EE250" s="8"/>
      <c r="EF250" s="8"/>
      <c r="EG250" s="8"/>
      <c r="EH250" s="8"/>
      <c r="EI250" s="8"/>
      <c r="EJ250" s="8"/>
      <c r="EK250" s="8"/>
      <c r="EL250" s="8"/>
      <c r="EM250" s="8"/>
      <c r="EN250" s="8"/>
      <c r="EO250" s="8"/>
      <c r="EP250" s="8"/>
      <c r="EQ250" s="8"/>
      <c r="ER250" s="8"/>
    </row>
    <row r="251" spans="2:148" s="42" customFormat="1" ht="12.95" customHeight="1" x14ac:dyDescent="0.2">
      <c r="B251" s="43"/>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8"/>
      <c r="DM251" s="8"/>
      <c r="DN251" s="8"/>
      <c r="DO251" s="8"/>
      <c r="DP251" s="8"/>
      <c r="DQ251" s="8"/>
      <c r="DR251" s="8"/>
      <c r="DS251" s="8"/>
      <c r="DT251" s="8"/>
      <c r="DU251" s="8"/>
      <c r="DV251" s="8"/>
      <c r="DW251" s="8"/>
      <c r="DX251" s="8"/>
      <c r="DY251" s="8"/>
      <c r="DZ251" s="8"/>
      <c r="EA251" s="8"/>
      <c r="EB251" s="8"/>
      <c r="EC251" s="8"/>
      <c r="ED251" s="8"/>
      <c r="EE251" s="8"/>
      <c r="EF251" s="8"/>
      <c r="EG251" s="8"/>
      <c r="EH251" s="8"/>
      <c r="EI251" s="8"/>
      <c r="EJ251" s="8"/>
      <c r="EK251" s="8"/>
      <c r="EL251" s="8"/>
      <c r="EM251" s="8"/>
      <c r="EN251" s="8"/>
      <c r="EO251" s="8"/>
      <c r="EP251" s="8"/>
      <c r="EQ251" s="8"/>
      <c r="ER251" s="8"/>
    </row>
    <row r="252" spans="2:148" s="42" customFormat="1" ht="12.95" customHeight="1" x14ac:dyDescent="0.2">
      <c r="B252" s="43"/>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c r="CW252" s="8"/>
      <c r="CX252" s="8"/>
      <c r="CY252" s="8"/>
      <c r="CZ252" s="8"/>
      <c r="DA252" s="8"/>
      <c r="DB252" s="8"/>
      <c r="DC252" s="8"/>
      <c r="DD252" s="8"/>
      <c r="DE252" s="8"/>
      <c r="DF252" s="8"/>
      <c r="DG252" s="8"/>
      <c r="DH252" s="8"/>
      <c r="DI252" s="8"/>
      <c r="DJ252" s="8"/>
      <c r="DK252" s="8"/>
      <c r="DL252" s="8"/>
      <c r="DM252" s="8"/>
      <c r="DN252" s="8"/>
      <c r="DO252" s="8"/>
      <c r="DP252" s="8"/>
      <c r="DQ252" s="8"/>
      <c r="DR252" s="8"/>
      <c r="DS252" s="8"/>
      <c r="DT252" s="8"/>
      <c r="DU252" s="8"/>
      <c r="DV252" s="8"/>
      <c r="DW252" s="8"/>
      <c r="DX252" s="8"/>
      <c r="DY252" s="8"/>
      <c r="DZ252" s="8"/>
      <c r="EA252" s="8"/>
      <c r="EB252" s="8"/>
      <c r="EC252" s="8"/>
      <c r="ED252" s="8"/>
      <c r="EE252" s="8"/>
      <c r="EF252" s="8"/>
      <c r="EG252" s="8"/>
      <c r="EH252" s="8"/>
      <c r="EI252" s="8"/>
      <c r="EJ252" s="8"/>
      <c r="EK252" s="8"/>
      <c r="EL252" s="8"/>
      <c r="EM252" s="8"/>
      <c r="EN252" s="8"/>
      <c r="EO252" s="8"/>
      <c r="EP252" s="8"/>
      <c r="EQ252" s="8"/>
      <c r="ER252" s="8"/>
    </row>
    <row r="253" spans="2:148" s="42" customFormat="1" ht="12.95" customHeight="1" x14ac:dyDescent="0.2">
      <c r="B253" s="43"/>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c r="CW253" s="8"/>
      <c r="CX253" s="8"/>
      <c r="CY253" s="8"/>
      <c r="CZ253" s="8"/>
      <c r="DA253" s="8"/>
      <c r="DB253" s="8"/>
      <c r="DC253" s="8"/>
      <c r="DD253" s="8"/>
      <c r="DE253" s="8"/>
      <c r="DF253" s="8"/>
      <c r="DG253" s="8"/>
      <c r="DH253" s="8"/>
      <c r="DI253" s="8"/>
      <c r="DJ253" s="8"/>
      <c r="DK253" s="8"/>
      <c r="DL253" s="8"/>
      <c r="DM253" s="8"/>
      <c r="DN253" s="8"/>
      <c r="DO253" s="8"/>
      <c r="DP253" s="8"/>
      <c r="DQ253" s="8"/>
      <c r="DR253" s="8"/>
      <c r="DS253" s="8"/>
      <c r="DT253" s="8"/>
      <c r="DU253" s="8"/>
      <c r="DV253" s="8"/>
      <c r="DW253" s="8"/>
      <c r="DX253" s="8"/>
      <c r="DY253" s="8"/>
      <c r="DZ253" s="8"/>
      <c r="EA253" s="8"/>
      <c r="EB253" s="8"/>
      <c r="EC253" s="8"/>
      <c r="ED253" s="8"/>
      <c r="EE253" s="8"/>
      <c r="EF253" s="8"/>
      <c r="EG253" s="8"/>
      <c r="EH253" s="8"/>
      <c r="EI253" s="8"/>
      <c r="EJ253" s="8"/>
      <c r="EK253" s="8"/>
      <c r="EL253" s="8"/>
      <c r="EM253" s="8"/>
      <c r="EN253" s="8"/>
      <c r="EO253" s="8"/>
      <c r="EP253" s="8"/>
      <c r="EQ253" s="8"/>
      <c r="ER253" s="8"/>
    </row>
    <row r="254" spans="2:148" s="42" customFormat="1" ht="12.95" customHeight="1" x14ac:dyDescent="0.2">
      <c r="B254" s="43"/>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c r="CW254" s="8"/>
      <c r="CX254" s="8"/>
      <c r="CY254" s="8"/>
      <c r="CZ254" s="8"/>
      <c r="DA254" s="8"/>
      <c r="DB254" s="8"/>
      <c r="DC254" s="8"/>
      <c r="DD254" s="8"/>
      <c r="DE254" s="8"/>
      <c r="DF254" s="8"/>
      <c r="DG254" s="8"/>
      <c r="DH254" s="8"/>
      <c r="DI254" s="8"/>
      <c r="DJ254" s="8"/>
      <c r="DK254" s="8"/>
      <c r="DL254" s="8"/>
      <c r="DM254" s="8"/>
      <c r="DN254" s="8"/>
      <c r="DO254" s="8"/>
      <c r="DP254" s="8"/>
      <c r="DQ254" s="8"/>
      <c r="DR254" s="8"/>
      <c r="DS254" s="8"/>
      <c r="DT254" s="8"/>
      <c r="DU254" s="8"/>
      <c r="DV254" s="8"/>
      <c r="DW254" s="8"/>
      <c r="DX254" s="8"/>
      <c r="DY254" s="8"/>
      <c r="DZ254" s="8"/>
      <c r="EA254" s="8"/>
      <c r="EB254" s="8"/>
      <c r="EC254" s="8"/>
      <c r="ED254" s="8"/>
      <c r="EE254" s="8"/>
      <c r="EF254" s="8"/>
      <c r="EG254" s="8"/>
      <c r="EH254" s="8"/>
      <c r="EI254" s="8"/>
      <c r="EJ254" s="8"/>
      <c r="EK254" s="8"/>
      <c r="EL254" s="8"/>
      <c r="EM254" s="8"/>
      <c r="EN254" s="8"/>
      <c r="EO254" s="8"/>
      <c r="EP254" s="8"/>
      <c r="EQ254" s="8"/>
      <c r="ER254" s="8"/>
    </row>
    <row r="255" spans="2:148" s="42" customFormat="1" ht="12.95" customHeight="1" x14ac:dyDescent="0.2">
      <c r="B255" s="43"/>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c r="CW255" s="8"/>
      <c r="CX255" s="8"/>
      <c r="CY255" s="8"/>
      <c r="CZ255" s="8"/>
      <c r="DA255" s="8"/>
      <c r="DB255" s="8"/>
      <c r="DC255" s="8"/>
      <c r="DD255" s="8"/>
      <c r="DE255" s="8"/>
      <c r="DF255" s="8"/>
      <c r="DG255" s="8"/>
      <c r="DH255" s="8"/>
      <c r="DI255" s="8"/>
      <c r="DJ255" s="8"/>
      <c r="DK255" s="8"/>
      <c r="DL255" s="8"/>
      <c r="DM255" s="8"/>
      <c r="DN255" s="8"/>
      <c r="DO255" s="8"/>
      <c r="DP255" s="8"/>
      <c r="DQ255" s="8"/>
      <c r="DR255" s="8"/>
      <c r="DS255" s="8"/>
      <c r="DT255" s="8"/>
      <c r="DU255" s="8"/>
      <c r="DV255" s="8"/>
      <c r="DW255" s="8"/>
      <c r="DX255" s="8"/>
      <c r="DY255" s="8"/>
      <c r="DZ255" s="8"/>
      <c r="EA255" s="8"/>
      <c r="EB255" s="8"/>
      <c r="EC255" s="8"/>
      <c r="ED255" s="8"/>
      <c r="EE255" s="8"/>
      <c r="EF255" s="8"/>
      <c r="EG255" s="8"/>
      <c r="EH255" s="8"/>
      <c r="EI255" s="8"/>
      <c r="EJ255" s="8"/>
      <c r="EK255" s="8"/>
      <c r="EL255" s="8"/>
      <c r="EM255" s="8"/>
      <c r="EN255" s="8"/>
      <c r="EO255" s="8"/>
      <c r="EP255" s="8"/>
      <c r="EQ255" s="8"/>
      <c r="ER255" s="8"/>
    </row>
    <row r="256" spans="2:148" s="42" customFormat="1" ht="12.95" customHeight="1" x14ac:dyDescent="0.2">
      <c r="B256" s="43"/>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c r="CW256" s="8"/>
      <c r="CX256" s="8"/>
      <c r="CY256" s="8"/>
      <c r="CZ256" s="8"/>
      <c r="DA256" s="8"/>
      <c r="DB256" s="8"/>
      <c r="DC256" s="8"/>
      <c r="DD256" s="8"/>
      <c r="DE256" s="8"/>
      <c r="DF256" s="8"/>
      <c r="DG256" s="8"/>
      <c r="DH256" s="8"/>
      <c r="DI256" s="8"/>
      <c r="DJ256" s="8"/>
      <c r="DK256" s="8"/>
      <c r="DL256" s="8"/>
      <c r="DM256" s="8"/>
      <c r="DN256" s="8"/>
      <c r="DO256" s="8"/>
      <c r="DP256" s="8"/>
      <c r="DQ256" s="8"/>
      <c r="DR256" s="8"/>
      <c r="DS256" s="8"/>
      <c r="DT256" s="8"/>
      <c r="DU256" s="8"/>
      <c r="DV256" s="8"/>
      <c r="DW256" s="8"/>
      <c r="DX256" s="8"/>
      <c r="DY256" s="8"/>
      <c r="DZ256" s="8"/>
      <c r="EA256" s="8"/>
      <c r="EB256" s="8"/>
      <c r="EC256" s="8"/>
      <c r="ED256" s="8"/>
      <c r="EE256" s="8"/>
      <c r="EF256" s="8"/>
      <c r="EG256" s="8"/>
      <c r="EH256" s="8"/>
      <c r="EI256" s="8"/>
      <c r="EJ256" s="8"/>
      <c r="EK256" s="8"/>
      <c r="EL256" s="8"/>
      <c r="EM256" s="8"/>
      <c r="EN256" s="8"/>
      <c r="EO256" s="8"/>
      <c r="EP256" s="8"/>
      <c r="EQ256" s="8"/>
      <c r="ER256" s="8"/>
    </row>
    <row r="257" spans="2:148" s="42" customFormat="1" ht="12.95" customHeight="1" x14ac:dyDescent="0.2">
      <c r="B257" s="43"/>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c r="CW257" s="8"/>
      <c r="CX257" s="8"/>
      <c r="CY257" s="8"/>
      <c r="CZ257" s="8"/>
      <c r="DA257" s="8"/>
      <c r="DB257" s="8"/>
      <c r="DC257" s="8"/>
      <c r="DD257" s="8"/>
      <c r="DE257" s="8"/>
      <c r="DF257" s="8"/>
      <c r="DG257" s="8"/>
      <c r="DH257" s="8"/>
      <c r="DI257" s="8"/>
      <c r="DJ257" s="8"/>
      <c r="DK257" s="8"/>
      <c r="DL257" s="8"/>
      <c r="DM257" s="8"/>
      <c r="DN257" s="8"/>
      <c r="DO257" s="8"/>
      <c r="DP257" s="8"/>
      <c r="DQ257" s="8"/>
      <c r="DR257" s="8"/>
      <c r="DS257" s="8"/>
      <c r="DT257" s="8"/>
      <c r="DU257" s="8"/>
      <c r="DV257" s="8"/>
      <c r="DW257" s="8"/>
      <c r="DX257" s="8"/>
      <c r="DY257" s="8"/>
      <c r="DZ257" s="8"/>
      <c r="EA257" s="8"/>
      <c r="EB257" s="8"/>
      <c r="EC257" s="8"/>
      <c r="ED257" s="8"/>
      <c r="EE257" s="8"/>
      <c r="EF257" s="8"/>
      <c r="EG257" s="8"/>
      <c r="EH257" s="8"/>
      <c r="EI257" s="8"/>
      <c r="EJ257" s="8"/>
      <c r="EK257" s="8"/>
      <c r="EL257" s="8"/>
      <c r="EM257" s="8"/>
      <c r="EN257" s="8"/>
      <c r="EO257" s="8"/>
      <c r="EP257" s="8"/>
      <c r="EQ257" s="8"/>
      <c r="ER257" s="8"/>
    </row>
    <row r="258" spans="2:148" s="42" customFormat="1" ht="12.95" customHeight="1" x14ac:dyDescent="0.2">
      <c r="B258" s="43"/>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c r="CW258" s="8"/>
      <c r="CX258" s="8"/>
      <c r="CY258" s="8"/>
      <c r="CZ258" s="8"/>
      <c r="DA258" s="8"/>
      <c r="DB258" s="8"/>
      <c r="DC258" s="8"/>
      <c r="DD258" s="8"/>
      <c r="DE258" s="8"/>
      <c r="DF258" s="8"/>
      <c r="DG258" s="8"/>
      <c r="DH258" s="8"/>
      <c r="DI258" s="8"/>
      <c r="DJ258" s="8"/>
      <c r="DK258" s="8"/>
      <c r="DL258" s="8"/>
      <c r="DM258" s="8"/>
      <c r="DN258" s="8"/>
      <c r="DO258" s="8"/>
      <c r="DP258" s="8"/>
      <c r="DQ258" s="8"/>
      <c r="DR258" s="8"/>
      <c r="DS258" s="8"/>
      <c r="DT258" s="8"/>
      <c r="DU258" s="8"/>
      <c r="DV258" s="8"/>
      <c r="DW258" s="8"/>
      <c r="DX258" s="8"/>
      <c r="DY258" s="8"/>
      <c r="DZ258" s="8"/>
      <c r="EA258" s="8"/>
      <c r="EB258" s="8"/>
      <c r="EC258" s="8"/>
      <c r="ED258" s="8"/>
      <c r="EE258" s="8"/>
      <c r="EF258" s="8"/>
      <c r="EG258" s="8"/>
      <c r="EH258" s="8"/>
      <c r="EI258" s="8"/>
      <c r="EJ258" s="8"/>
      <c r="EK258" s="8"/>
      <c r="EL258" s="8"/>
      <c r="EM258" s="8"/>
      <c r="EN258" s="8"/>
      <c r="EO258" s="8"/>
      <c r="EP258" s="8"/>
      <c r="EQ258" s="8"/>
      <c r="ER258" s="8"/>
    </row>
    <row r="259" spans="2:148" s="42" customFormat="1" ht="12.95" customHeight="1" x14ac:dyDescent="0.2">
      <c r="B259" s="43"/>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c r="CW259" s="8"/>
      <c r="CX259" s="8"/>
      <c r="CY259" s="8"/>
      <c r="CZ259" s="8"/>
      <c r="DA259" s="8"/>
      <c r="DB259" s="8"/>
      <c r="DC259" s="8"/>
      <c r="DD259" s="8"/>
      <c r="DE259" s="8"/>
      <c r="DF259" s="8"/>
      <c r="DG259" s="8"/>
      <c r="DH259" s="8"/>
      <c r="DI259" s="8"/>
      <c r="DJ259" s="8"/>
      <c r="DK259" s="8"/>
      <c r="DL259" s="8"/>
      <c r="DM259" s="8"/>
      <c r="DN259" s="8"/>
      <c r="DO259" s="8"/>
      <c r="DP259" s="8"/>
      <c r="DQ259" s="8"/>
      <c r="DR259" s="8"/>
      <c r="DS259" s="8"/>
      <c r="DT259" s="8"/>
      <c r="DU259" s="8"/>
      <c r="DV259" s="8"/>
      <c r="DW259" s="8"/>
      <c r="DX259" s="8"/>
      <c r="DY259" s="8"/>
      <c r="DZ259" s="8"/>
      <c r="EA259" s="8"/>
      <c r="EB259" s="8"/>
      <c r="EC259" s="8"/>
      <c r="ED259" s="8"/>
      <c r="EE259" s="8"/>
      <c r="EF259" s="8"/>
      <c r="EG259" s="8"/>
      <c r="EH259" s="8"/>
      <c r="EI259" s="8"/>
      <c r="EJ259" s="8"/>
      <c r="EK259" s="8"/>
      <c r="EL259" s="8"/>
      <c r="EM259" s="8"/>
      <c r="EN259" s="8"/>
      <c r="EO259" s="8"/>
      <c r="EP259" s="8"/>
      <c r="EQ259" s="8"/>
      <c r="ER259" s="8"/>
    </row>
    <row r="260" spans="2:148" s="42" customFormat="1" ht="12.95" customHeight="1" x14ac:dyDescent="0.2">
      <c r="B260" s="43"/>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c r="CW260" s="8"/>
      <c r="CX260" s="8"/>
      <c r="CY260" s="8"/>
      <c r="CZ260" s="8"/>
      <c r="DA260" s="8"/>
      <c r="DB260" s="8"/>
      <c r="DC260" s="8"/>
      <c r="DD260" s="8"/>
      <c r="DE260" s="8"/>
      <c r="DF260" s="8"/>
      <c r="DG260" s="8"/>
      <c r="DH260" s="8"/>
      <c r="DI260" s="8"/>
      <c r="DJ260" s="8"/>
      <c r="DK260" s="8"/>
      <c r="DL260" s="8"/>
      <c r="DM260" s="8"/>
      <c r="DN260" s="8"/>
      <c r="DO260" s="8"/>
      <c r="DP260" s="8"/>
      <c r="DQ260" s="8"/>
      <c r="DR260" s="8"/>
      <c r="DS260" s="8"/>
      <c r="DT260" s="8"/>
      <c r="DU260" s="8"/>
      <c r="DV260" s="8"/>
      <c r="DW260" s="8"/>
      <c r="DX260" s="8"/>
      <c r="DY260" s="8"/>
      <c r="DZ260" s="8"/>
      <c r="EA260" s="8"/>
      <c r="EB260" s="8"/>
      <c r="EC260" s="8"/>
      <c r="ED260" s="8"/>
      <c r="EE260" s="8"/>
      <c r="EF260" s="8"/>
      <c r="EG260" s="8"/>
      <c r="EH260" s="8"/>
      <c r="EI260" s="8"/>
      <c r="EJ260" s="8"/>
      <c r="EK260" s="8"/>
      <c r="EL260" s="8"/>
      <c r="EM260" s="8"/>
      <c r="EN260" s="8"/>
      <c r="EO260" s="8"/>
      <c r="EP260" s="8"/>
      <c r="EQ260" s="8"/>
      <c r="ER260" s="8"/>
    </row>
    <row r="261" spans="2:148" s="42" customFormat="1" ht="12.95" customHeight="1" x14ac:dyDescent="0.2">
      <c r="B261" s="43"/>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c r="CW261" s="8"/>
      <c r="CX261" s="8"/>
      <c r="CY261" s="8"/>
      <c r="CZ261" s="8"/>
      <c r="DA261" s="8"/>
      <c r="DB261" s="8"/>
      <c r="DC261" s="8"/>
      <c r="DD261" s="8"/>
      <c r="DE261" s="8"/>
      <c r="DF261" s="8"/>
      <c r="DG261" s="8"/>
      <c r="DH261" s="8"/>
      <c r="DI261" s="8"/>
      <c r="DJ261" s="8"/>
      <c r="DK261" s="8"/>
      <c r="DL261" s="8"/>
      <c r="DM261" s="8"/>
      <c r="DN261" s="8"/>
      <c r="DO261" s="8"/>
      <c r="DP261" s="8"/>
      <c r="DQ261" s="8"/>
      <c r="DR261" s="8"/>
      <c r="DS261" s="8"/>
      <c r="DT261" s="8"/>
      <c r="DU261" s="8"/>
      <c r="DV261" s="8"/>
      <c r="DW261" s="8"/>
      <c r="DX261" s="8"/>
      <c r="DY261" s="8"/>
      <c r="DZ261" s="8"/>
      <c r="EA261" s="8"/>
      <c r="EB261" s="8"/>
      <c r="EC261" s="8"/>
      <c r="ED261" s="8"/>
      <c r="EE261" s="8"/>
      <c r="EF261" s="8"/>
      <c r="EG261" s="8"/>
      <c r="EH261" s="8"/>
      <c r="EI261" s="8"/>
      <c r="EJ261" s="8"/>
      <c r="EK261" s="8"/>
      <c r="EL261" s="8"/>
      <c r="EM261" s="8"/>
      <c r="EN261" s="8"/>
      <c r="EO261" s="8"/>
      <c r="EP261" s="8"/>
      <c r="EQ261" s="8"/>
      <c r="ER261" s="8"/>
    </row>
    <row r="262" spans="2:148" s="42" customFormat="1" ht="12.95" customHeight="1" x14ac:dyDescent="0.2">
      <c r="B262" s="43"/>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c r="CW262" s="8"/>
      <c r="CX262" s="8"/>
      <c r="CY262" s="8"/>
      <c r="CZ262" s="8"/>
      <c r="DA262" s="8"/>
      <c r="DB262" s="8"/>
      <c r="DC262" s="8"/>
      <c r="DD262" s="8"/>
      <c r="DE262" s="8"/>
      <c r="DF262" s="8"/>
      <c r="DG262" s="8"/>
      <c r="DH262" s="8"/>
      <c r="DI262" s="8"/>
      <c r="DJ262" s="8"/>
      <c r="DK262" s="8"/>
      <c r="DL262" s="8"/>
      <c r="DM262" s="8"/>
      <c r="DN262" s="8"/>
      <c r="DO262" s="8"/>
      <c r="DP262" s="8"/>
      <c r="DQ262" s="8"/>
      <c r="DR262" s="8"/>
      <c r="DS262" s="8"/>
      <c r="DT262" s="8"/>
      <c r="DU262" s="8"/>
      <c r="DV262" s="8"/>
      <c r="DW262" s="8"/>
      <c r="DX262" s="8"/>
      <c r="DY262" s="8"/>
      <c r="DZ262" s="8"/>
      <c r="EA262" s="8"/>
      <c r="EB262" s="8"/>
      <c r="EC262" s="8"/>
      <c r="ED262" s="8"/>
      <c r="EE262" s="8"/>
      <c r="EF262" s="8"/>
      <c r="EG262" s="8"/>
      <c r="EH262" s="8"/>
      <c r="EI262" s="8"/>
      <c r="EJ262" s="8"/>
      <c r="EK262" s="8"/>
      <c r="EL262" s="8"/>
      <c r="EM262" s="8"/>
      <c r="EN262" s="8"/>
      <c r="EO262" s="8"/>
      <c r="EP262" s="8"/>
      <c r="EQ262" s="8"/>
      <c r="ER262" s="8"/>
    </row>
    <row r="263" spans="2:148" s="42" customFormat="1" ht="12.95" customHeight="1" x14ac:dyDescent="0.2">
      <c r="B263" s="43"/>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c r="CW263" s="8"/>
      <c r="CX263" s="8"/>
      <c r="CY263" s="8"/>
      <c r="CZ263" s="8"/>
      <c r="DA263" s="8"/>
      <c r="DB263" s="8"/>
      <c r="DC263" s="8"/>
      <c r="DD263" s="8"/>
      <c r="DE263" s="8"/>
      <c r="DF263" s="8"/>
      <c r="DG263" s="8"/>
      <c r="DH263" s="8"/>
      <c r="DI263" s="8"/>
      <c r="DJ263" s="8"/>
      <c r="DK263" s="8"/>
      <c r="DL263" s="8"/>
      <c r="DM263" s="8"/>
      <c r="DN263" s="8"/>
      <c r="DO263" s="8"/>
      <c r="DP263" s="8"/>
      <c r="DQ263" s="8"/>
      <c r="DR263" s="8"/>
      <c r="DS263" s="8"/>
      <c r="DT263" s="8"/>
      <c r="DU263" s="8"/>
      <c r="DV263" s="8"/>
      <c r="DW263" s="8"/>
      <c r="DX263" s="8"/>
      <c r="DY263" s="8"/>
      <c r="DZ263" s="8"/>
      <c r="EA263" s="8"/>
      <c r="EB263" s="8"/>
      <c r="EC263" s="8"/>
      <c r="ED263" s="8"/>
      <c r="EE263" s="8"/>
      <c r="EF263" s="8"/>
      <c r="EG263" s="8"/>
      <c r="EH263" s="8"/>
      <c r="EI263" s="8"/>
      <c r="EJ263" s="8"/>
      <c r="EK263" s="8"/>
      <c r="EL263" s="8"/>
      <c r="EM263" s="8"/>
      <c r="EN263" s="8"/>
      <c r="EO263" s="8"/>
      <c r="EP263" s="8"/>
      <c r="EQ263" s="8"/>
      <c r="ER263" s="8"/>
    </row>
    <row r="264" spans="2:148" s="42" customFormat="1" ht="12.95" customHeight="1" x14ac:dyDescent="0.2">
      <c r="B264" s="43"/>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c r="CW264" s="8"/>
      <c r="CX264" s="8"/>
      <c r="CY264" s="8"/>
      <c r="CZ264" s="8"/>
      <c r="DA264" s="8"/>
      <c r="DB264" s="8"/>
      <c r="DC264" s="8"/>
      <c r="DD264" s="8"/>
      <c r="DE264" s="8"/>
      <c r="DF264" s="8"/>
      <c r="DG264" s="8"/>
      <c r="DH264" s="8"/>
      <c r="DI264" s="8"/>
      <c r="DJ264" s="8"/>
      <c r="DK264" s="8"/>
      <c r="DL264" s="8"/>
      <c r="DM264" s="8"/>
      <c r="DN264" s="8"/>
      <c r="DO264" s="8"/>
      <c r="DP264" s="8"/>
      <c r="DQ264" s="8"/>
      <c r="DR264" s="8"/>
      <c r="DS264" s="8"/>
      <c r="DT264" s="8"/>
      <c r="DU264" s="8"/>
      <c r="DV264" s="8"/>
      <c r="DW264" s="8"/>
      <c r="DX264" s="8"/>
      <c r="DY264" s="8"/>
      <c r="DZ264" s="8"/>
      <c r="EA264" s="8"/>
      <c r="EB264" s="8"/>
      <c r="EC264" s="8"/>
      <c r="ED264" s="8"/>
      <c r="EE264" s="8"/>
      <c r="EF264" s="8"/>
      <c r="EG264" s="8"/>
      <c r="EH264" s="8"/>
      <c r="EI264" s="8"/>
      <c r="EJ264" s="8"/>
      <c r="EK264" s="8"/>
      <c r="EL264" s="8"/>
      <c r="EM264" s="8"/>
      <c r="EN264" s="8"/>
      <c r="EO264" s="8"/>
      <c r="EP264" s="8"/>
      <c r="EQ264" s="8"/>
      <c r="ER264" s="8"/>
    </row>
    <row r="265" spans="2:148" s="42" customFormat="1" ht="12.95" customHeight="1" x14ac:dyDescent="0.2">
      <c r="B265" s="43"/>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c r="CW265" s="8"/>
      <c r="CX265" s="8"/>
      <c r="CY265" s="8"/>
      <c r="CZ265" s="8"/>
      <c r="DA265" s="8"/>
      <c r="DB265" s="8"/>
      <c r="DC265" s="8"/>
      <c r="DD265" s="8"/>
      <c r="DE265" s="8"/>
      <c r="DF265" s="8"/>
      <c r="DG265" s="8"/>
      <c r="DH265" s="8"/>
      <c r="DI265" s="8"/>
      <c r="DJ265" s="8"/>
      <c r="DK265" s="8"/>
      <c r="DL265" s="8"/>
      <c r="DM265" s="8"/>
      <c r="DN265" s="8"/>
      <c r="DO265" s="8"/>
      <c r="DP265" s="8"/>
      <c r="DQ265" s="8"/>
      <c r="DR265" s="8"/>
      <c r="DS265" s="8"/>
      <c r="DT265" s="8"/>
      <c r="DU265" s="8"/>
      <c r="DV265" s="8"/>
      <c r="DW265" s="8"/>
      <c r="DX265" s="8"/>
      <c r="DY265" s="8"/>
      <c r="DZ265" s="8"/>
      <c r="EA265" s="8"/>
      <c r="EB265" s="8"/>
      <c r="EC265" s="8"/>
      <c r="ED265" s="8"/>
      <c r="EE265" s="8"/>
      <c r="EF265" s="8"/>
      <c r="EG265" s="8"/>
      <c r="EH265" s="8"/>
      <c r="EI265" s="8"/>
      <c r="EJ265" s="8"/>
      <c r="EK265" s="8"/>
      <c r="EL265" s="8"/>
      <c r="EM265" s="8"/>
      <c r="EN265" s="8"/>
      <c r="EO265" s="8"/>
      <c r="EP265" s="8"/>
      <c r="EQ265" s="8"/>
      <c r="ER265" s="8"/>
    </row>
    <row r="266" spans="2:148" s="42" customFormat="1" ht="12.95" customHeight="1" x14ac:dyDescent="0.2">
      <c r="B266" s="43"/>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c r="CW266" s="8"/>
      <c r="CX266" s="8"/>
      <c r="CY266" s="8"/>
      <c r="CZ266" s="8"/>
      <c r="DA266" s="8"/>
      <c r="DB266" s="8"/>
      <c r="DC266" s="8"/>
      <c r="DD266" s="8"/>
      <c r="DE266" s="8"/>
      <c r="DF266" s="8"/>
      <c r="DG266" s="8"/>
      <c r="DH266" s="8"/>
      <c r="DI266" s="8"/>
      <c r="DJ266" s="8"/>
      <c r="DK266" s="8"/>
      <c r="DL266" s="8"/>
      <c r="DM266" s="8"/>
      <c r="DN266" s="8"/>
      <c r="DO266" s="8"/>
      <c r="DP266" s="8"/>
      <c r="DQ266" s="8"/>
      <c r="DR266" s="8"/>
      <c r="DS266" s="8"/>
      <c r="DT266" s="8"/>
      <c r="DU266" s="8"/>
      <c r="DV266" s="8"/>
      <c r="DW266" s="8"/>
      <c r="DX266" s="8"/>
      <c r="DY266" s="8"/>
      <c r="DZ266" s="8"/>
      <c r="EA266" s="8"/>
      <c r="EB266" s="8"/>
      <c r="EC266" s="8"/>
      <c r="ED266" s="8"/>
      <c r="EE266" s="8"/>
      <c r="EF266" s="8"/>
      <c r="EG266" s="8"/>
      <c r="EH266" s="8"/>
      <c r="EI266" s="8"/>
      <c r="EJ266" s="8"/>
      <c r="EK266" s="8"/>
      <c r="EL266" s="8"/>
      <c r="EM266" s="8"/>
      <c r="EN266" s="8"/>
      <c r="EO266" s="8"/>
      <c r="EP266" s="8"/>
      <c r="EQ266" s="8"/>
      <c r="ER266" s="8"/>
    </row>
    <row r="267" spans="2:148" s="42" customFormat="1" ht="12.95" customHeight="1" x14ac:dyDescent="0.2">
      <c r="B267" s="43"/>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c r="CW267" s="8"/>
      <c r="CX267" s="8"/>
      <c r="CY267" s="8"/>
      <c r="CZ267" s="8"/>
      <c r="DA267" s="8"/>
      <c r="DB267" s="8"/>
      <c r="DC267" s="8"/>
      <c r="DD267" s="8"/>
      <c r="DE267" s="8"/>
      <c r="DF267" s="8"/>
      <c r="DG267" s="8"/>
      <c r="DH267" s="8"/>
      <c r="DI267" s="8"/>
      <c r="DJ267" s="8"/>
      <c r="DK267" s="8"/>
      <c r="DL267" s="8"/>
      <c r="DM267" s="8"/>
      <c r="DN267" s="8"/>
      <c r="DO267" s="8"/>
      <c r="DP267" s="8"/>
      <c r="DQ267" s="8"/>
      <c r="DR267" s="8"/>
      <c r="DS267" s="8"/>
      <c r="DT267" s="8"/>
      <c r="DU267" s="8"/>
      <c r="DV267" s="8"/>
      <c r="DW267" s="8"/>
      <c r="DX267" s="8"/>
      <c r="DY267" s="8"/>
      <c r="DZ267" s="8"/>
      <c r="EA267" s="8"/>
      <c r="EB267" s="8"/>
      <c r="EC267" s="8"/>
      <c r="ED267" s="8"/>
      <c r="EE267" s="8"/>
      <c r="EF267" s="8"/>
      <c r="EG267" s="8"/>
      <c r="EH267" s="8"/>
      <c r="EI267" s="8"/>
      <c r="EJ267" s="8"/>
      <c r="EK267" s="8"/>
      <c r="EL267" s="8"/>
      <c r="EM267" s="8"/>
      <c r="EN267" s="8"/>
      <c r="EO267" s="8"/>
      <c r="EP267" s="8"/>
      <c r="EQ267" s="8"/>
      <c r="ER267" s="8"/>
    </row>
    <row r="268" spans="2:148" s="42" customFormat="1" ht="12.95" customHeight="1" x14ac:dyDescent="0.2">
      <c r="B268" s="43"/>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c r="CW268" s="8"/>
      <c r="CX268" s="8"/>
      <c r="CY268" s="8"/>
      <c r="CZ268" s="8"/>
      <c r="DA268" s="8"/>
      <c r="DB268" s="8"/>
      <c r="DC268" s="8"/>
      <c r="DD268" s="8"/>
      <c r="DE268" s="8"/>
      <c r="DF268" s="8"/>
      <c r="DG268" s="8"/>
      <c r="DH268" s="8"/>
      <c r="DI268" s="8"/>
      <c r="DJ268" s="8"/>
      <c r="DK268" s="8"/>
      <c r="DL268" s="8"/>
      <c r="DM268" s="8"/>
      <c r="DN268" s="8"/>
      <c r="DO268" s="8"/>
      <c r="DP268" s="8"/>
      <c r="DQ268" s="8"/>
      <c r="DR268" s="8"/>
      <c r="DS268" s="8"/>
      <c r="DT268" s="8"/>
      <c r="DU268" s="8"/>
      <c r="DV268" s="8"/>
      <c r="DW268" s="8"/>
      <c r="DX268" s="8"/>
      <c r="DY268" s="8"/>
      <c r="DZ268" s="8"/>
      <c r="EA268" s="8"/>
      <c r="EB268" s="8"/>
      <c r="EC268" s="8"/>
      <c r="ED268" s="8"/>
      <c r="EE268" s="8"/>
      <c r="EF268" s="8"/>
      <c r="EG268" s="8"/>
      <c r="EH268" s="8"/>
      <c r="EI268" s="8"/>
      <c r="EJ268" s="8"/>
      <c r="EK268" s="8"/>
      <c r="EL268" s="8"/>
      <c r="EM268" s="8"/>
      <c r="EN268" s="8"/>
      <c r="EO268" s="8"/>
      <c r="EP268" s="8"/>
      <c r="EQ268" s="8"/>
      <c r="ER268" s="8"/>
    </row>
    <row r="269" spans="2:148" s="42" customFormat="1" ht="12.95" customHeight="1" x14ac:dyDescent="0.2">
      <c r="B269" s="43"/>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c r="CW269" s="8"/>
      <c r="CX269" s="8"/>
      <c r="CY269" s="8"/>
      <c r="CZ269" s="8"/>
      <c r="DA269" s="8"/>
      <c r="DB269" s="8"/>
      <c r="DC269" s="8"/>
      <c r="DD269" s="8"/>
      <c r="DE269" s="8"/>
      <c r="DF269" s="8"/>
      <c r="DG269" s="8"/>
      <c r="DH269" s="8"/>
      <c r="DI269" s="8"/>
      <c r="DJ269" s="8"/>
      <c r="DK269" s="8"/>
      <c r="DL269" s="8"/>
      <c r="DM269" s="8"/>
      <c r="DN269" s="8"/>
      <c r="DO269" s="8"/>
      <c r="DP269" s="8"/>
      <c r="DQ269" s="8"/>
      <c r="DR269" s="8"/>
      <c r="DS269" s="8"/>
      <c r="DT269" s="8"/>
      <c r="DU269" s="8"/>
      <c r="DV269" s="8"/>
      <c r="DW269" s="8"/>
      <c r="DX269" s="8"/>
      <c r="DY269" s="8"/>
      <c r="DZ269" s="8"/>
      <c r="EA269" s="8"/>
      <c r="EB269" s="8"/>
      <c r="EC269" s="8"/>
      <c r="ED269" s="8"/>
      <c r="EE269" s="8"/>
      <c r="EF269" s="8"/>
      <c r="EG269" s="8"/>
      <c r="EH269" s="8"/>
      <c r="EI269" s="8"/>
      <c r="EJ269" s="8"/>
      <c r="EK269" s="8"/>
      <c r="EL269" s="8"/>
      <c r="EM269" s="8"/>
      <c r="EN269" s="8"/>
      <c r="EO269" s="8"/>
      <c r="EP269" s="8"/>
      <c r="EQ269" s="8"/>
      <c r="ER269" s="8"/>
    </row>
    <row r="270" spans="2:148" s="42" customFormat="1" ht="12.95" customHeight="1" x14ac:dyDescent="0.2">
      <c r="B270" s="43"/>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8"/>
      <c r="DM270" s="8"/>
      <c r="DN270" s="8"/>
      <c r="DO270" s="8"/>
      <c r="DP270" s="8"/>
      <c r="DQ270" s="8"/>
      <c r="DR270" s="8"/>
      <c r="DS270" s="8"/>
      <c r="DT270" s="8"/>
      <c r="DU270" s="8"/>
      <c r="DV270" s="8"/>
      <c r="DW270" s="8"/>
      <c r="DX270" s="8"/>
      <c r="DY270" s="8"/>
      <c r="DZ270" s="8"/>
      <c r="EA270" s="8"/>
      <c r="EB270" s="8"/>
      <c r="EC270" s="8"/>
      <c r="ED270" s="8"/>
      <c r="EE270" s="8"/>
      <c r="EF270" s="8"/>
      <c r="EG270" s="8"/>
      <c r="EH270" s="8"/>
      <c r="EI270" s="8"/>
      <c r="EJ270" s="8"/>
      <c r="EK270" s="8"/>
      <c r="EL270" s="8"/>
      <c r="EM270" s="8"/>
      <c r="EN270" s="8"/>
      <c r="EO270" s="8"/>
      <c r="EP270" s="8"/>
      <c r="EQ270" s="8"/>
      <c r="ER270" s="8"/>
    </row>
    <row r="271" spans="2:148" s="42" customFormat="1" ht="12.95" customHeight="1" x14ac:dyDescent="0.2">
      <c r="B271" s="43"/>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c r="CW271" s="8"/>
      <c r="CX271" s="8"/>
      <c r="CY271" s="8"/>
      <c r="CZ271" s="8"/>
      <c r="DA271" s="8"/>
      <c r="DB271" s="8"/>
      <c r="DC271" s="8"/>
      <c r="DD271" s="8"/>
      <c r="DE271" s="8"/>
      <c r="DF271" s="8"/>
      <c r="DG271" s="8"/>
      <c r="DH271" s="8"/>
      <c r="DI271" s="8"/>
      <c r="DJ271" s="8"/>
      <c r="DK271" s="8"/>
      <c r="DL271" s="8"/>
      <c r="DM271" s="8"/>
      <c r="DN271" s="8"/>
      <c r="DO271" s="8"/>
      <c r="DP271" s="8"/>
      <c r="DQ271" s="8"/>
      <c r="DR271" s="8"/>
      <c r="DS271" s="8"/>
      <c r="DT271" s="8"/>
      <c r="DU271" s="8"/>
      <c r="DV271" s="8"/>
      <c r="DW271" s="8"/>
      <c r="DX271" s="8"/>
      <c r="DY271" s="8"/>
      <c r="DZ271" s="8"/>
      <c r="EA271" s="8"/>
      <c r="EB271" s="8"/>
      <c r="EC271" s="8"/>
      <c r="ED271" s="8"/>
      <c r="EE271" s="8"/>
      <c r="EF271" s="8"/>
      <c r="EG271" s="8"/>
      <c r="EH271" s="8"/>
      <c r="EI271" s="8"/>
      <c r="EJ271" s="8"/>
      <c r="EK271" s="8"/>
      <c r="EL271" s="8"/>
      <c r="EM271" s="8"/>
      <c r="EN271" s="8"/>
      <c r="EO271" s="8"/>
      <c r="EP271" s="8"/>
      <c r="EQ271" s="8"/>
      <c r="ER271" s="8"/>
    </row>
    <row r="272" spans="2:148" s="42" customFormat="1" ht="12.95" customHeight="1" x14ac:dyDescent="0.2">
      <c r="B272" s="43"/>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c r="CW272" s="8"/>
      <c r="CX272" s="8"/>
      <c r="CY272" s="8"/>
      <c r="CZ272" s="8"/>
      <c r="DA272" s="8"/>
      <c r="DB272" s="8"/>
      <c r="DC272" s="8"/>
      <c r="DD272" s="8"/>
      <c r="DE272" s="8"/>
      <c r="DF272" s="8"/>
      <c r="DG272" s="8"/>
      <c r="DH272" s="8"/>
      <c r="DI272" s="8"/>
      <c r="DJ272" s="8"/>
      <c r="DK272" s="8"/>
      <c r="DL272" s="8"/>
      <c r="DM272" s="8"/>
      <c r="DN272" s="8"/>
      <c r="DO272" s="8"/>
      <c r="DP272" s="8"/>
      <c r="DQ272" s="8"/>
      <c r="DR272" s="8"/>
      <c r="DS272" s="8"/>
      <c r="DT272" s="8"/>
      <c r="DU272" s="8"/>
      <c r="DV272" s="8"/>
      <c r="DW272" s="8"/>
      <c r="DX272" s="8"/>
      <c r="DY272" s="8"/>
      <c r="DZ272" s="8"/>
      <c r="EA272" s="8"/>
      <c r="EB272" s="8"/>
      <c r="EC272" s="8"/>
      <c r="ED272" s="8"/>
      <c r="EE272" s="8"/>
      <c r="EF272" s="8"/>
      <c r="EG272" s="8"/>
      <c r="EH272" s="8"/>
      <c r="EI272" s="8"/>
      <c r="EJ272" s="8"/>
      <c r="EK272" s="8"/>
      <c r="EL272" s="8"/>
      <c r="EM272" s="8"/>
      <c r="EN272" s="8"/>
      <c r="EO272" s="8"/>
      <c r="EP272" s="8"/>
      <c r="EQ272" s="8"/>
      <c r="ER272" s="8"/>
    </row>
    <row r="273" spans="2:148" s="42" customFormat="1" ht="12.95" customHeight="1" x14ac:dyDescent="0.2">
      <c r="B273" s="43"/>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c r="CW273" s="8"/>
      <c r="CX273" s="8"/>
      <c r="CY273" s="8"/>
      <c r="CZ273" s="8"/>
      <c r="DA273" s="8"/>
      <c r="DB273" s="8"/>
      <c r="DC273" s="8"/>
      <c r="DD273" s="8"/>
      <c r="DE273" s="8"/>
      <c r="DF273" s="8"/>
      <c r="DG273" s="8"/>
      <c r="DH273" s="8"/>
      <c r="DI273" s="8"/>
      <c r="DJ273" s="8"/>
      <c r="DK273" s="8"/>
      <c r="DL273" s="8"/>
      <c r="DM273" s="8"/>
      <c r="DN273" s="8"/>
      <c r="DO273" s="8"/>
      <c r="DP273" s="8"/>
      <c r="DQ273" s="8"/>
      <c r="DR273" s="8"/>
      <c r="DS273" s="8"/>
      <c r="DT273" s="8"/>
      <c r="DU273" s="8"/>
      <c r="DV273" s="8"/>
      <c r="DW273" s="8"/>
      <c r="DX273" s="8"/>
      <c r="DY273" s="8"/>
      <c r="DZ273" s="8"/>
      <c r="EA273" s="8"/>
      <c r="EB273" s="8"/>
      <c r="EC273" s="8"/>
      <c r="ED273" s="8"/>
      <c r="EE273" s="8"/>
      <c r="EF273" s="8"/>
      <c r="EG273" s="8"/>
      <c r="EH273" s="8"/>
      <c r="EI273" s="8"/>
      <c r="EJ273" s="8"/>
      <c r="EK273" s="8"/>
      <c r="EL273" s="8"/>
      <c r="EM273" s="8"/>
      <c r="EN273" s="8"/>
      <c r="EO273" s="8"/>
      <c r="EP273" s="8"/>
      <c r="EQ273" s="8"/>
      <c r="ER273" s="8"/>
    </row>
    <row r="274" spans="2:148" s="42" customFormat="1" ht="12.95" customHeight="1" x14ac:dyDescent="0.2">
      <c r="B274" s="43"/>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c r="CW274" s="8"/>
      <c r="CX274" s="8"/>
      <c r="CY274" s="8"/>
      <c r="CZ274" s="8"/>
      <c r="DA274" s="8"/>
      <c r="DB274" s="8"/>
      <c r="DC274" s="8"/>
      <c r="DD274" s="8"/>
      <c r="DE274" s="8"/>
      <c r="DF274" s="8"/>
      <c r="DG274" s="8"/>
      <c r="DH274" s="8"/>
      <c r="DI274" s="8"/>
      <c r="DJ274" s="8"/>
      <c r="DK274" s="8"/>
      <c r="DL274" s="8"/>
      <c r="DM274" s="8"/>
      <c r="DN274" s="8"/>
      <c r="DO274" s="8"/>
      <c r="DP274" s="8"/>
      <c r="DQ274" s="8"/>
      <c r="DR274" s="8"/>
      <c r="DS274" s="8"/>
      <c r="DT274" s="8"/>
      <c r="DU274" s="8"/>
      <c r="DV274" s="8"/>
      <c r="DW274" s="8"/>
      <c r="DX274" s="8"/>
      <c r="DY274" s="8"/>
      <c r="DZ274" s="8"/>
      <c r="EA274" s="8"/>
      <c r="EB274" s="8"/>
      <c r="EC274" s="8"/>
      <c r="ED274" s="8"/>
      <c r="EE274" s="8"/>
      <c r="EF274" s="8"/>
      <c r="EG274" s="8"/>
      <c r="EH274" s="8"/>
      <c r="EI274" s="8"/>
      <c r="EJ274" s="8"/>
      <c r="EK274" s="8"/>
      <c r="EL274" s="8"/>
      <c r="EM274" s="8"/>
      <c r="EN274" s="8"/>
      <c r="EO274" s="8"/>
      <c r="EP274" s="8"/>
      <c r="EQ274" s="8"/>
      <c r="ER274" s="8"/>
    </row>
    <row r="275" spans="2:148" s="42" customFormat="1" ht="12.95" customHeight="1" x14ac:dyDescent="0.2">
      <c r="B275" s="43"/>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c r="CW275" s="8"/>
      <c r="CX275" s="8"/>
      <c r="CY275" s="8"/>
      <c r="CZ275" s="8"/>
      <c r="DA275" s="8"/>
      <c r="DB275" s="8"/>
      <c r="DC275" s="8"/>
      <c r="DD275" s="8"/>
      <c r="DE275" s="8"/>
      <c r="DF275" s="8"/>
      <c r="DG275" s="8"/>
      <c r="DH275" s="8"/>
      <c r="DI275" s="8"/>
      <c r="DJ275" s="8"/>
      <c r="DK275" s="8"/>
      <c r="DL275" s="8"/>
      <c r="DM275" s="8"/>
      <c r="DN275" s="8"/>
      <c r="DO275" s="8"/>
      <c r="DP275" s="8"/>
      <c r="DQ275" s="8"/>
      <c r="DR275" s="8"/>
      <c r="DS275" s="8"/>
      <c r="DT275" s="8"/>
      <c r="DU275" s="8"/>
      <c r="DV275" s="8"/>
      <c r="DW275" s="8"/>
      <c r="DX275" s="8"/>
      <c r="DY275" s="8"/>
      <c r="DZ275" s="8"/>
      <c r="EA275" s="8"/>
      <c r="EB275" s="8"/>
      <c r="EC275" s="8"/>
      <c r="ED275" s="8"/>
      <c r="EE275" s="8"/>
      <c r="EF275" s="8"/>
      <c r="EG275" s="8"/>
      <c r="EH275" s="8"/>
      <c r="EI275" s="8"/>
      <c r="EJ275" s="8"/>
      <c r="EK275" s="8"/>
      <c r="EL275" s="8"/>
      <c r="EM275" s="8"/>
      <c r="EN275" s="8"/>
      <c r="EO275" s="8"/>
      <c r="EP275" s="8"/>
      <c r="EQ275" s="8"/>
      <c r="ER275" s="8"/>
    </row>
    <row r="276" spans="2:148" s="42" customFormat="1" ht="12.95" customHeight="1" x14ac:dyDescent="0.2">
      <c r="B276" s="43"/>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c r="CW276" s="8"/>
      <c r="CX276" s="8"/>
      <c r="CY276" s="8"/>
      <c r="CZ276" s="8"/>
      <c r="DA276" s="8"/>
      <c r="DB276" s="8"/>
      <c r="DC276" s="8"/>
      <c r="DD276" s="8"/>
      <c r="DE276" s="8"/>
      <c r="DF276" s="8"/>
      <c r="DG276" s="8"/>
      <c r="DH276" s="8"/>
      <c r="DI276" s="8"/>
      <c r="DJ276" s="8"/>
      <c r="DK276" s="8"/>
      <c r="DL276" s="8"/>
      <c r="DM276" s="8"/>
      <c r="DN276" s="8"/>
      <c r="DO276" s="8"/>
      <c r="DP276" s="8"/>
      <c r="DQ276" s="8"/>
      <c r="DR276" s="8"/>
      <c r="DS276" s="8"/>
      <c r="DT276" s="8"/>
      <c r="DU276" s="8"/>
      <c r="DV276" s="8"/>
      <c r="DW276" s="8"/>
      <c r="DX276" s="8"/>
      <c r="DY276" s="8"/>
      <c r="DZ276" s="8"/>
      <c r="EA276" s="8"/>
      <c r="EB276" s="8"/>
      <c r="EC276" s="8"/>
      <c r="ED276" s="8"/>
      <c r="EE276" s="8"/>
      <c r="EF276" s="8"/>
      <c r="EG276" s="8"/>
      <c r="EH276" s="8"/>
      <c r="EI276" s="8"/>
      <c r="EJ276" s="8"/>
      <c r="EK276" s="8"/>
      <c r="EL276" s="8"/>
      <c r="EM276" s="8"/>
      <c r="EN276" s="8"/>
      <c r="EO276" s="8"/>
      <c r="EP276" s="8"/>
      <c r="EQ276" s="8"/>
      <c r="ER276" s="8"/>
    </row>
    <row r="277" spans="2:148" s="42" customFormat="1" ht="12.95" customHeight="1" x14ac:dyDescent="0.2">
      <c r="B277" s="43"/>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c r="CW277" s="8"/>
      <c r="CX277" s="8"/>
      <c r="CY277" s="8"/>
      <c r="CZ277" s="8"/>
      <c r="DA277" s="8"/>
      <c r="DB277" s="8"/>
      <c r="DC277" s="8"/>
      <c r="DD277" s="8"/>
      <c r="DE277" s="8"/>
      <c r="DF277" s="8"/>
      <c r="DG277" s="8"/>
      <c r="DH277" s="8"/>
      <c r="DI277" s="8"/>
      <c r="DJ277" s="8"/>
      <c r="DK277" s="8"/>
      <c r="DL277" s="8"/>
      <c r="DM277" s="8"/>
      <c r="DN277" s="8"/>
      <c r="DO277" s="8"/>
      <c r="DP277" s="8"/>
      <c r="DQ277" s="8"/>
      <c r="DR277" s="8"/>
      <c r="DS277" s="8"/>
      <c r="DT277" s="8"/>
      <c r="DU277" s="8"/>
      <c r="DV277" s="8"/>
      <c r="DW277" s="8"/>
      <c r="DX277" s="8"/>
      <c r="DY277" s="8"/>
      <c r="DZ277" s="8"/>
      <c r="EA277" s="8"/>
      <c r="EB277" s="8"/>
      <c r="EC277" s="8"/>
      <c r="ED277" s="8"/>
      <c r="EE277" s="8"/>
      <c r="EF277" s="8"/>
      <c r="EG277" s="8"/>
      <c r="EH277" s="8"/>
      <c r="EI277" s="8"/>
      <c r="EJ277" s="8"/>
      <c r="EK277" s="8"/>
      <c r="EL277" s="8"/>
      <c r="EM277" s="8"/>
      <c r="EN277" s="8"/>
      <c r="EO277" s="8"/>
      <c r="EP277" s="8"/>
      <c r="EQ277" s="8"/>
      <c r="ER277" s="8"/>
    </row>
    <row r="278" spans="2:148" s="42" customFormat="1" ht="12.95" customHeight="1" x14ac:dyDescent="0.2">
      <c r="B278" s="43"/>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c r="CW278" s="8"/>
      <c r="CX278" s="8"/>
      <c r="CY278" s="8"/>
      <c r="CZ278" s="8"/>
      <c r="DA278" s="8"/>
      <c r="DB278" s="8"/>
      <c r="DC278" s="8"/>
      <c r="DD278" s="8"/>
      <c r="DE278" s="8"/>
      <c r="DF278" s="8"/>
      <c r="DG278" s="8"/>
      <c r="DH278" s="8"/>
      <c r="DI278" s="8"/>
      <c r="DJ278" s="8"/>
      <c r="DK278" s="8"/>
      <c r="DL278" s="8"/>
      <c r="DM278" s="8"/>
      <c r="DN278" s="8"/>
      <c r="DO278" s="8"/>
      <c r="DP278" s="8"/>
      <c r="DQ278" s="8"/>
      <c r="DR278" s="8"/>
      <c r="DS278" s="8"/>
      <c r="DT278" s="8"/>
      <c r="DU278" s="8"/>
      <c r="DV278" s="8"/>
      <c r="DW278" s="8"/>
      <c r="DX278" s="8"/>
      <c r="DY278" s="8"/>
      <c r="DZ278" s="8"/>
      <c r="EA278" s="8"/>
      <c r="EB278" s="8"/>
      <c r="EC278" s="8"/>
      <c r="ED278" s="8"/>
      <c r="EE278" s="8"/>
      <c r="EF278" s="8"/>
      <c r="EG278" s="8"/>
      <c r="EH278" s="8"/>
      <c r="EI278" s="8"/>
      <c r="EJ278" s="8"/>
      <c r="EK278" s="8"/>
      <c r="EL278" s="8"/>
      <c r="EM278" s="8"/>
      <c r="EN278" s="8"/>
      <c r="EO278" s="8"/>
      <c r="EP278" s="8"/>
      <c r="EQ278" s="8"/>
      <c r="ER278" s="8"/>
    </row>
    <row r="279" spans="2:148" s="42" customFormat="1" ht="12.95" customHeight="1" x14ac:dyDescent="0.2">
      <c r="B279" s="43"/>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c r="CW279" s="8"/>
      <c r="CX279" s="8"/>
      <c r="CY279" s="8"/>
      <c r="CZ279" s="8"/>
      <c r="DA279" s="8"/>
      <c r="DB279" s="8"/>
      <c r="DC279" s="8"/>
      <c r="DD279" s="8"/>
      <c r="DE279" s="8"/>
      <c r="DF279" s="8"/>
      <c r="DG279" s="8"/>
      <c r="DH279" s="8"/>
      <c r="DI279" s="8"/>
      <c r="DJ279" s="8"/>
      <c r="DK279" s="8"/>
      <c r="DL279" s="8"/>
      <c r="DM279" s="8"/>
      <c r="DN279" s="8"/>
      <c r="DO279" s="8"/>
      <c r="DP279" s="8"/>
      <c r="DQ279" s="8"/>
      <c r="DR279" s="8"/>
      <c r="DS279" s="8"/>
      <c r="DT279" s="8"/>
      <c r="DU279" s="8"/>
      <c r="DV279" s="8"/>
      <c r="DW279" s="8"/>
      <c r="DX279" s="8"/>
      <c r="DY279" s="8"/>
      <c r="DZ279" s="8"/>
      <c r="EA279" s="8"/>
      <c r="EB279" s="8"/>
      <c r="EC279" s="8"/>
      <c r="ED279" s="8"/>
      <c r="EE279" s="8"/>
      <c r="EF279" s="8"/>
      <c r="EG279" s="8"/>
      <c r="EH279" s="8"/>
      <c r="EI279" s="8"/>
      <c r="EJ279" s="8"/>
      <c r="EK279" s="8"/>
      <c r="EL279" s="8"/>
      <c r="EM279" s="8"/>
      <c r="EN279" s="8"/>
      <c r="EO279" s="8"/>
      <c r="EP279" s="8"/>
      <c r="EQ279" s="8"/>
      <c r="ER279" s="8"/>
    </row>
    <row r="280" spans="2:148" s="42" customFormat="1" ht="12.95" customHeight="1" x14ac:dyDescent="0.2">
      <c r="B280" s="43"/>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c r="CW280" s="8"/>
      <c r="CX280" s="8"/>
      <c r="CY280" s="8"/>
      <c r="CZ280" s="8"/>
      <c r="DA280" s="8"/>
      <c r="DB280" s="8"/>
      <c r="DC280" s="8"/>
      <c r="DD280" s="8"/>
      <c r="DE280" s="8"/>
      <c r="DF280" s="8"/>
      <c r="DG280" s="8"/>
      <c r="DH280" s="8"/>
      <c r="DI280" s="8"/>
      <c r="DJ280" s="8"/>
      <c r="DK280" s="8"/>
      <c r="DL280" s="8"/>
      <c r="DM280" s="8"/>
      <c r="DN280" s="8"/>
      <c r="DO280" s="8"/>
      <c r="DP280" s="8"/>
      <c r="DQ280" s="8"/>
      <c r="DR280" s="8"/>
      <c r="DS280" s="8"/>
      <c r="DT280" s="8"/>
      <c r="DU280" s="8"/>
      <c r="DV280" s="8"/>
      <c r="DW280" s="8"/>
      <c r="DX280" s="8"/>
      <c r="DY280" s="8"/>
      <c r="DZ280" s="8"/>
      <c r="EA280" s="8"/>
      <c r="EB280" s="8"/>
      <c r="EC280" s="8"/>
      <c r="ED280" s="8"/>
      <c r="EE280" s="8"/>
      <c r="EF280" s="8"/>
      <c r="EG280" s="8"/>
      <c r="EH280" s="8"/>
      <c r="EI280" s="8"/>
      <c r="EJ280" s="8"/>
      <c r="EK280" s="8"/>
      <c r="EL280" s="8"/>
      <c r="EM280" s="8"/>
      <c r="EN280" s="8"/>
      <c r="EO280" s="8"/>
      <c r="EP280" s="8"/>
      <c r="EQ280" s="8"/>
      <c r="ER280" s="8"/>
    </row>
    <row r="281" spans="2:148" s="42" customFormat="1" ht="12.95" customHeight="1" x14ac:dyDescent="0.2">
      <c r="B281" s="43"/>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c r="CW281" s="8"/>
      <c r="CX281" s="8"/>
      <c r="CY281" s="8"/>
      <c r="CZ281" s="8"/>
      <c r="DA281" s="8"/>
      <c r="DB281" s="8"/>
      <c r="DC281" s="8"/>
      <c r="DD281" s="8"/>
      <c r="DE281" s="8"/>
      <c r="DF281" s="8"/>
      <c r="DG281" s="8"/>
      <c r="DH281" s="8"/>
      <c r="DI281" s="8"/>
      <c r="DJ281" s="8"/>
      <c r="DK281" s="8"/>
      <c r="DL281" s="8"/>
      <c r="DM281" s="8"/>
      <c r="DN281" s="8"/>
      <c r="DO281" s="8"/>
      <c r="DP281" s="8"/>
      <c r="DQ281" s="8"/>
      <c r="DR281" s="8"/>
      <c r="DS281" s="8"/>
      <c r="DT281" s="8"/>
      <c r="DU281" s="8"/>
      <c r="DV281" s="8"/>
      <c r="DW281" s="8"/>
      <c r="DX281" s="8"/>
      <c r="DY281" s="8"/>
      <c r="DZ281" s="8"/>
      <c r="EA281" s="8"/>
      <c r="EB281" s="8"/>
      <c r="EC281" s="8"/>
      <c r="ED281" s="8"/>
      <c r="EE281" s="8"/>
      <c r="EF281" s="8"/>
      <c r="EG281" s="8"/>
      <c r="EH281" s="8"/>
      <c r="EI281" s="8"/>
      <c r="EJ281" s="8"/>
      <c r="EK281" s="8"/>
      <c r="EL281" s="8"/>
      <c r="EM281" s="8"/>
      <c r="EN281" s="8"/>
      <c r="EO281" s="8"/>
      <c r="EP281" s="8"/>
      <c r="EQ281" s="8"/>
      <c r="ER281" s="8"/>
    </row>
    <row r="282" spans="2:148" s="42" customFormat="1" ht="12.95" customHeight="1" x14ac:dyDescent="0.2">
      <c r="B282" s="43"/>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c r="CW282" s="8"/>
      <c r="CX282" s="8"/>
      <c r="CY282" s="8"/>
      <c r="CZ282" s="8"/>
      <c r="DA282" s="8"/>
      <c r="DB282" s="8"/>
      <c r="DC282" s="8"/>
      <c r="DD282" s="8"/>
      <c r="DE282" s="8"/>
      <c r="DF282" s="8"/>
      <c r="DG282" s="8"/>
      <c r="DH282" s="8"/>
      <c r="DI282" s="8"/>
      <c r="DJ282" s="8"/>
      <c r="DK282" s="8"/>
      <c r="DL282" s="8"/>
      <c r="DM282" s="8"/>
      <c r="DN282" s="8"/>
      <c r="DO282" s="8"/>
      <c r="DP282" s="8"/>
      <c r="DQ282" s="8"/>
      <c r="DR282" s="8"/>
      <c r="DS282" s="8"/>
      <c r="DT282" s="8"/>
      <c r="DU282" s="8"/>
      <c r="DV282" s="8"/>
      <c r="DW282" s="8"/>
      <c r="DX282" s="8"/>
      <c r="DY282" s="8"/>
      <c r="DZ282" s="8"/>
      <c r="EA282" s="8"/>
      <c r="EB282" s="8"/>
      <c r="EC282" s="8"/>
      <c r="ED282" s="8"/>
      <c r="EE282" s="8"/>
      <c r="EF282" s="8"/>
      <c r="EG282" s="8"/>
      <c r="EH282" s="8"/>
      <c r="EI282" s="8"/>
      <c r="EJ282" s="8"/>
      <c r="EK282" s="8"/>
      <c r="EL282" s="8"/>
      <c r="EM282" s="8"/>
      <c r="EN282" s="8"/>
      <c r="EO282" s="8"/>
      <c r="EP282" s="8"/>
      <c r="EQ282" s="8"/>
      <c r="ER282" s="8"/>
    </row>
    <row r="283" spans="2:148" s="42" customFormat="1" ht="12.95" customHeight="1" x14ac:dyDescent="0.2">
      <c r="B283" s="43"/>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c r="CW283" s="8"/>
      <c r="CX283" s="8"/>
      <c r="CY283" s="8"/>
      <c r="CZ283" s="8"/>
      <c r="DA283" s="8"/>
      <c r="DB283" s="8"/>
      <c r="DC283" s="8"/>
      <c r="DD283" s="8"/>
      <c r="DE283" s="8"/>
      <c r="DF283" s="8"/>
      <c r="DG283" s="8"/>
      <c r="DH283" s="8"/>
      <c r="DI283" s="8"/>
      <c r="DJ283" s="8"/>
      <c r="DK283" s="8"/>
      <c r="DL283" s="8"/>
      <c r="DM283" s="8"/>
      <c r="DN283" s="8"/>
      <c r="DO283" s="8"/>
      <c r="DP283" s="8"/>
      <c r="DQ283" s="8"/>
      <c r="DR283" s="8"/>
      <c r="DS283" s="8"/>
      <c r="DT283" s="8"/>
      <c r="DU283" s="8"/>
      <c r="DV283" s="8"/>
      <c r="DW283" s="8"/>
      <c r="DX283" s="8"/>
      <c r="DY283" s="8"/>
      <c r="DZ283" s="8"/>
      <c r="EA283" s="8"/>
      <c r="EB283" s="8"/>
      <c r="EC283" s="8"/>
      <c r="ED283" s="8"/>
      <c r="EE283" s="8"/>
      <c r="EF283" s="8"/>
      <c r="EG283" s="8"/>
      <c r="EH283" s="8"/>
      <c r="EI283" s="8"/>
      <c r="EJ283" s="8"/>
      <c r="EK283" s="8"/>
      <c r="EL283" s="8"/>
      <c r="EM283" s="8"/>
      <c r="EN283" s="8"/>
      <c r="EO283" s="8"/>
      <c r="EP283" s="8"/>
      <c r="EQ283" s="8"/>
      <c r="ER283" s="8"/>
    </row>
    <row r="284" spans="2:148" s="42" customFormat="1" ht="12.95" customHeight="1" x14ac:dyDescent="0.2">
      <c r="B284" s="43"/>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c r="CW284" s="8"/>
      <c r="CX284" s="8"/>
      <c r="CY284" s="8"/>
      <c r="CZ284" s="8"/>
      <c r="DA284" s="8"/>
      <c r="DB284" s="8"/>
      <c r="DC284" s="8"/>
      <c r="DD284" s="8"/>
      <c r="DE284" s="8"/>
      <c r="DF284" s="8"/>
      <c r="DG284" s="8"/>
      <c r="DH284" s="8"/>
      <c r="DI284" s="8"/>
      <c r="DJ284" s="8"/>
      <c r="DK284" s="8"/>
      <c r="DL284" s="8"/>
      <c r="DM284" s="8"/>
      <c r="DN284" s="8"/>
      <c r="DO284" s="8"/>
      <c r="DP284" s="8"/>
      <c r="DQ284" s="8"/>
      <c r="DR284" s="8"/>
      <c r="DS284" s="8"/>
      <c r="DT284" s="8"/>
      <c r="DU284" s="8"/>
      <c r="DV284" s="8"/>
      <c r="DW284" s="8"/>
      <c r="DX284" s="8"/>
      <c r="DY284" s="8"/>
      <c r="DZ284" s="8"/>
      <c r="EA284" s="8"/>
      <c r="EB284" s="8"/>
      <c r="EC284" s="8"/>
      <c r="ED284" s="8"/>
      <c r="EE284" s="8"/>
      <c r="EF284" s="8"/>
      <c r="EG284" s="8"/>
      <c r="EH284" s="8"/>
      <c r="EI284" s="8"/>
      <c r="EJ284" s="8"/>
      <c r="EK284" s="8"/>
      <c r="EL284" s="8"/>
      <c r="EM284" s="8"/>
      <c r="EN284" s="8"/>
      <c r="EO284" s="8"/>
      <c r="EP284" s="8"/>
      <c r="EQ284" s="8"/>
      <c r="ER284" s="8"/>
    </row>
    <row r="285" spans="2:148" s="42" customFormat="1" ht="12.95" customHeight="1" x14ac:dyDescent="0.2">
      <c r="B285" s="43"/>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c r="CW285" s="8"/>
      <c r="CX285" s="8"/>
      <c r="CY285" s="8"/>
      <c r="CZ285" s="8"/>
      <c r="DA285" s="8"/>
      <c r="DB285" s="8"/>
      <c r="DC285" s="8"/>
      <c r="DD285" s="8"/>
      <c r="DE285" s="8"/>
      <c r="DF285" s="8"/>
      <c r="DG285" s="8"/>
      <c r="DH285" s="8"/>
      <c r="DI285" s="8"/>
      <c r="DJ285" s="8"/>
      <c r="DK285" s="8"/>
      <c r="DL285" s="8"/>
      <c r="DM285" s="8"/>
      <c r="DN285" s="8"/>
      <c r="DO285" s="8"/>
      <c r="DP285" s="8"/>
      <c r="DQ285" s="8"/>
      <c r="DR285" s="8"/>
      <c r="DS285" s="8"/>
      <c r="DT285" s="8"/>
      <c r="DU285" s="8"/>
      <c r="DV285" s="8"/>
      <c r="DW285" s="8"/>
      <c r="DX285" s="8"/>
      <c r="DY285" s="8"/>
      <c r="DZ285" s="8"/>
      <c r="EA285" s="8"/>
      <c r="EB285" s="8"/>
      <c r="EC285" s="8"/>
      <c r="ED285" s="8"/>
      <c r="EE285" s="8"/>
      <c r="EF285" s="8"/>
      <c r="EG285" s="8"/>
      <c r="EH285" s="8"/>
      <c r="EI285" s="8"/>
      <c r="EJ285" s="8"/>
      <c r="EK285" s="8"/>
      <c r="EL285" s="8"/>
      <c r="EM285" s="8"/>
      <c r="EN285" s="8"/>
      <c r="EO285" s="8"/>
      <c r="EP285" s="8"/>
      <c r="EQ285" s="8"/>
      <c r="ER285" s="8"/>
    </row>
    <row r="286" spans="2:148" s="42" customFormat="1" ht="12.95" customHeight="1" x14ac:dyDescent="0.2">
      <c r="B286" s="43"/>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c r="CW286" s="8"/>
      <c r="CX286" s="8"/>
      <c r="CY286" s="8"/>
      <c r="CZ286" s="8"/>
      <c r="DA286" s="8"/>
      <c r="DB286" s="8"/>
      <c r="DC286" s="8"/>
      <c r="DD286" s="8"/>
      <c r="DE286" s="8"/>
      <c r="DF286" s="8"/>
      <c r="DG286" s="8"/>
      <c r="DH286" s="8"/>
      <c r="DI286" s="8"/>
      <c r="DJ286" s="8"/>
      <c r="DK286" s="8"/>
      <c r="DL286" s="8"/>
      <c r="DM286" s="8"/>
      <c r="DN286" s="8"/>
      <c r="DO286" s="8"/>
      <c r="DP286" s="8"/>
      <c r="DQ286" s="8"/>
      <c r="DR286" s="8"/>
      <c r="DS286" s="8"/>
      <c r="DT286" s="8"/>
      <c r="DU286" s="8"/>
      <c r="DV286" s="8"/>
      <c r="DW286" s="8"/>
      <c r="DX286" s="8"/>
      <c r="DY286" s="8"/>
      <c r="DZ286" s="8"/>
      <c r="EA286" s="8"/>
      <c r="EB286" s="8"/>
      <c r="EC286" s="8"/>
      <c r="ED286" s="8"/>
      <c r="EE286" s="8"/>
      <c r="EF286" s="8"/>
      <c r="EG286" s="8"/>
      <c r="EH286" s="8"/>
      <c r="EI286" s="8"/>
      <c r="EJ286" s="8"/>
      <c r="EK286" s="8"/>
      <c r="EL286" s="8"/>
      <c r="EM286" s="8"/>
      <c r="EN286" s="8"/>
      <c r="EO286" s="8"/>
      <c r="EP286" s="8"/>
      <c r="EQ286" s="8"/>
      <c r="ER286" s="8"/>
    </row>
    <row r="287" spans="2:148" s="42" customFormat="1" ht="12.95" customHeight="1" x14ac:dyDescent="0.2">
      <c r="B287" s="43"/>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8"/>
      <c r="DM287" s="8"/>
      <c r="DN287" s="8"/>
      <c r="DO287" s="8"/>
      <c r="DP287" s="8"/>
      <c r="DQ287" s="8"/>
      <c r="DR287" s="8"/>
      <c r="DS287" s="8"/>
      <c r="DT287" s="8"/>
      <c r="DU287" s="8"/>
      <c r="DV287" s="8"/>
      <c r="DW287" s="8"/>
      <c r="DX287" s="8"/>
      <c r="DY287" s="8"/>
      <c r="DZ287" s="8"/>
      <c r="EA287" s="8"/>
      <c r="EB287" s="8"/>
      <c r="EC287" s="8"/>
      <c r="ED287" s="8"/>
      <c r="EE287" s="8"/>
      <c r="EF287" s="8"/>
      <c r="EG287" s="8"/>
      <c r="EH287" s="8"/>
      <c r="EI287" s="8"/>
      <c r="EJ287" s="8"/>
      <c r="EK287" s="8"/>
      <c r="EL287" s="8"/>
      <c r="EM287" s="8"/>
      <c r="EN287" s="8"/>
      <c r="EO287" s="8"/>
      <c r="EP287" s="8"/>
      <c r="EQ287" s="8"/>
      <c r="ER287" s="8"/>
    </row>
    <row r="288" spans="2:148" s="42" customFormat="1" ht="12.95" customHeight="1" x14ac:dyDescent="0.2">
      <c r="B288" s="43"/>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c r="CW288" s="8"/>
      <c r="CX288" s="8"/>
      <c r="CY288" s="8"/>
      <c r="CZ288" s="8"/>
      <c r="DA288" s="8"/>
      <c r="DB288" s="8"/>
      <c r="DC288" s="8"/>
      <c r="DD288" s="8"/>
      <c r="DE288" s="8"/>
      <c r="DF288" s="8"/>
      <c r="DG288" s="8"/>
      <c r="DH288" s="8"/>
      <c r="DI288" s="8"/>
      <c r="DJ288" s="8"/>
      <c r="DK288" s="8"/>
      <c r="DL288" s="8"/>
      <c r="DM288" s="8"/>
      <c r="DN288" s="8"/>
      <c r="DO288" s="8"/>
      <c r="DP288" s="8"/>
      <c r="DQ288" s="8"/>
      <c r="DR288" s="8"/>
      <c r="DS288" s="8"/>
      <c r="DT288" s="8"/>
      <c r="DU288" s="8"/>
      <c r="DV288" s="8"/>
      <c r="DW288" s="8"/>
      <c r="DX288" s="8"/>
      <c r="DY288" s="8"/>
      <c r="DZ288" s="8"/>
      <c r="EA288" s="8"/>
      <c r="EB288" s="8"/>
      <c r="EC288" s="8"/>
      <c r="ED288" s="8"/>
      <c r="EE288" s="8"/>
      <c r="EF288" s="8"/>
      <c r="EG288" s="8"/>
      <c r="EH288" s="8"/>
      <c r="EI288" s="8"/>
      <c r="EJ288" s="8"/>
      <c r="EK288" s="8"/>
      <c r="EL288" s="8"/>
      <c r="EM288" s="8"/>
      <c r="EN288" s="8"/>
      <c r="EO288" s="8"/>
      <c r="EP288" s="8"/>
      <c r="EQ288" s="8"/>
      <c r="ER288" s="8"/>
    </row>
    <row r="289" spans="2:148" s="42" customFormat="1" ht="12.95" customHeight="1" x14ac:dyDescent="0.2">
      <c r="B289" s="43"/>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c r="CW289" s="8"/>
      <c r="CX289" s="8"/>
      <c r="CY289" s="8"/>
      <c r="CZ289" s="8"/>
      <c r="DA289" s="8"/>
      <c r="DB289" s="8"/>
      <c r="DC289" s="8"/>
      <c r="DD289" s="8"/>
      <c r="DE289" s="8"/>
      <c r="DF289" s="8"/>
      <c r="DG289" s="8"/>
      <c r="DH289" s="8"/>
      <c r="DI289" s="8"/>
      <c r="DJ289" s="8"/>
      <c r="DK289" s="8"/>
      <c r="DL289" s="8"/>
      <c r="DM289" s="8"/>
      <c r="DN289" s="8"/>
      <c r="DO289" s="8"/>
      <c r="DP289" s="8"/>
      <c r="DQ289" s="8"/>
      <c r="DR289" s="8"/>
      <c r="DS289" s="8"/>
      <c r="DT289" s="8"/>
      <c r="DU289" s="8"/>
      <c r="DV289" s="8"/>
      <c r="DW289" s="8"/>
      <c r="DX289" s="8"/>
      <c r="DY289" s="8"/>
      <c r="DZ289" s="8"/>
      <c r="EA289" s="8"/>
      <c r="EB289" s="8"/>
      <c r="EC289" s="8"/>
      <c r="ED289" s="8"/>
      <c r="EE289" s="8"/>
      <c r="EF289" s="8"/>
      <c r="EG289" s="8"/>
      <c r="EH289" s="8"/>
      <c r="EI289" s="8"/>
      <c r="EJ289" s="8"/>
      <c r="EK289" s="8"/>
      <c r="EL289" s="8"/>
      <c r="EM289" s="8"/>
      <c r="EN289" s="8"/>
      <c r="EO289" s="8"/>
      <c r="EP289" s="8"/>
      <c r="EQ289" s="8"/>
      <c r="ER289" s="8"/>
    </row>
    <row r="290" spans="2:148" s="42" customFormat="1" ht="12.95" customHeight="1" x14ac:dyDescent="0.2">
      <c r="B290" s="43"/>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c r="CJ290" s="8"/>
      <c r="CK290" s="8"/>
      <c r="CL290" s="8"/>
      <c r="CM290" s="8"/>
      <c r="CN290" s="8"/>
      <c r="CO290" s="8"/>
      <c r="CP290" s="8"/>
      <c r="CQ290" s="8"/>
      <c r="CR290" s="8"/>
      <c r="CS290" s="8"/>
      <c r="CT290" s="8"/>
      <c r="CU290" s="8"/>
      <c r="CV290" s="8"/>
      <c r="CW290" s="8"/>
      <c r="CX290" s="8"/>
      <c r="CY290" s="8"/>
      <c r="CZ290" s="8"/>
      <c r="DA290" s="8"/>
      <c r="DB290" s="8"/>
      <c r="DC290" s="8"/>
      <c r="DD290" s="8"/>
      <c r="DE290" s="8"/>
      <c r="DF290" s="8"/>
      <c r="DG290" s="8"/>
      <c r="DH290" s="8"/>
      <c r="DI290" s="8"/>
      <c r="DJ290" s="8"/>
      <c r="DK290" s="8"/>
      <c r="DL290" s="8"/>
      <c r="DM290" s="8"/>
      <c r="DN290" s="8"/>
      <c r="DO290" s="8"/>
      <c r="DP290" s="8"/>
      <c r="DQ290" s="8"/>
      <c r="DR290" s="8"/>
      <c r="DS290" s="8"/>
      <c r="DT290" s="8"/>
      <c r="DU290" s="8"/>
      <c r="DV290" s="8"/>
      <c r="DW290" s="8"/>
      <c r="DX290" s="8"/>
      <c r="DY290" s="8"/>
      <c r="DZ290" s="8"/>
      <c r="EA290" s="8"/>
      <c r="EB290" s="8"/>
      <c r="EC290" s="8"/>
      <c r="ED290" s="8"/>
      <c r="EE290" s="8"/>
      <c r="EF290" s="8"/>
      <c r="EG290" s="8"/>
      <c r="EH290" s="8"/>
      <c r="EI290" s="8"/>
      <c r="EJ290" s="8"/>
      <c r="EK290" s="8"/>
      <c r="EL290" s="8"/>
      <c r="EM290" s="8"/>
      <c r="EN290" s="8"/>
      <c r="EO290" s="8"/>
      <c r="EP290" s="8"/>
      <c r="EQ290" s="8"/>
      <c r="ER290" s="8"/>
    </row>
    <row r="291" spans="2:148" s="42" customFormat="1" ht="12.95" customHeight="1" x14ac:dyDescent="0.2">
      <c r="B291" s="43"/>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c r="DL291" s="8"/>
      <c r="DM291" s="8"/>
      <c r="DN291" s="8"/>
      <c r="DO291" s="8"/>
      <c r="DP291" s="8"/>
      <c r="DQ291" s="8"/>
      <c r="DR291" s="8"/>
      <c r="DS291" s="8"/>
      <c r="DT291" s="8"/>
      <c r="DU291" s="8"/>
      <c r="DV291" s="8"/>
      <c r="DW291" s="8"/>
      <c r="DX291" s="8"/>
      <c r="DY291" s="8"/>
      <c r="DZ291" s="8"/>
      <c r="EA291" s="8"/>
      <c r="EB291" s="8"/>
      <c r="EC291" s="8"/>
      <c r="ED291" s="8"/>
      <c r="EE291" s="8"/>
      <c r="EF291" s="8"/>
      <c r="EG291" s="8"/>
      <c r="EH291" s="8"/>
      <c r="EI291" s="8"/>
      <c r="EJ291" s="8"/>
      <c r="EK291" s="8"/>
      <c r="EL291" s="8"/>
      <c r="EM291" s="8"/>
      <c r="EN291" s="8"/>
      <c r="EO291" s="8"/>
      <c r="EP291" s="8"/>
      <c r="EQ291" s="8"/>
      <c r="ER291" s="8"/>
    </row>
    <row r="292" spans="2:148" s="42" customFormat="1" ht="12.95" customHeight="1" x14ac:dyDescent="0.2">
      <c r="B292" s="43"/>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c r="CJ292" s="8"/>
      <c r="CK292" s="8"/>
      <c r="CL292" s="8"/>
      <c r="CM292" s="8"/>
      <c r="CN292" s="8"/>
      <c r="CO292" s="8"/>
      <c r="CP292" s="8"/>
      <c r="CQ292" s="8"/>
      <c r="CR292" s="8"/>
      <c r="CS292" s="8"/>
      <c r="CT292" s="8"/>
      <c r="CU292" s="8"/>
      <c r="CV292" s="8"/>
      <c r="CW292" s="8"/>
      <c r="CX292" s="8"/>
      <c r="CY292" s="8"/>
      <c r="CZ292" s="8"/>
      <c r="DA292" s="8"/>
      <c r="DB292" s="8"/>
      <c r="DC292" s="8"/>
      <c r="DD292" s="8"/>
      <c r="DE292" s="8"/>
      <c r="DF292" s="8"/>
      <c r="DG292" s="8"/>
      <c r="DH292" s="8"/>
      <c r="DI292" s="8"/>
      <c r="DJ292" s="8"/>
      <c r="DK292" s="8"/>
      <c r="DL292" s="8"/>
      <c r="DM292" s="8"/>
      <c r="DN292" s="8"/>
      <c r="DO292" s="8"/>
      <c r="DP292" s="8"/>
      <c r="DQ292" s="8"/>
      <c r="DR292" s="8"/>
      <c r="DS292" s="8"/>
      <c r="DT292" s="8"/>
      <c r="DU292" s="8"/>
      <c r="DV292" s="8"/>
      <c r="DW292" s="8"/>
      <c r="DX292" s="8"/>
      <c r="DY292" s="8"/>
      <c r="DZ292" s="8"/>
      <c r="EA292" s="8"/>
      <c r="EB292" s="8"/>
      <c r="EC292" s="8"/>
      <c r="ED292" s="8"/>
      <c r="EE292" s="8"/>
      <c r="EF292" s="8"/>
      <c r="EG292" s="8"/>
      <c r="EH292" s="8"/>
      <c r="EI292" s="8"/>
      <c r="EJ292" s="8"/>
      <c r="EK292" s="8"/>
      <c r="EL292" s="8"/>
      <c r="EM292" s="8"/>
      <c r="EN292" s="8"/>
      <c r="EO292" s="8"/>
      <c r="EP292" s="8"/>
      <c r="EQ292" s="8"/>
      <c r="ER292" s="8"/>
    </row>
    <row r="293" spans="2:148" s="42" customFormat="1" ht="12.95" customHeight="1" x14ac:dyDescent="0.2">
      <c r="B293" s="43"/>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c r="CJ293" s="8"/>
      <c r="CK293" s="8"/>
      <c r="CL293" s="8"/>
      <c r="CM293" s="8"/>
      <c r="CN293" s="8"/>
      <c r="CO293" s="8"/>
      <c r="CP293" s="8"/>
      <c r="CQ293" s="8"/>
      <c r="CR293" s="8"/>
      <c r="CS293" s="8"/>
      <c r="CT293" s="8"/>
      <c r="CU293" s="8"/>
      <c r="CV293" s="8"/>
      <c r="CW293" s="8"/>
      <c r="CX293" s="8"/>
      <c r="CY293" s="8"/>
      <c r="CZ293" s="8"/>
      <c r="DA293" s="8"/>
      <c r="DB293" s="8"/>
      <c r="DC293" s="8"/>
      <c r="DD293" s="8"/>
      <c r="DE293" s="8"/>
      <c r="DF293" s="8"/>
      <c r="DG293" s="8"/>
      <c r="DH293" s="8"/>
      <c r="DI293" s="8"/>
      <c r="DJ293" s="8"/>
      <c r="DK293" s="8"/>
      <c r="DL293" s="8"/>
      <c r="DM293" s="8"/>
      <c r="DN293" s="8"/>
      <c r="DO293" s="8"/>
      <c r="DP293" s="8"/>
      <c r="DQ293" s="8"/>
      <c r="DR293" s="8"/>
      <c r="DS293" s="8"/>
      <c r="DT293" s="8"/>
      <c r="DU293" s="8"/>
      <c r="DV293" s="8"/>
      <c r="DW293" s="8"/>
      <c r="DX293" s="8"/>
      <c r="DY293" s="8"/>
      <c r="DZ293" s="8"/>
      <c r="EA293" s="8"/>
      <c r="EB293" s="8"/>
      <c r="EC293" s="8"/>
      <c r="ED293" s="8"/>
      <c r="EE293" s="8"/>
      <c r="EF293" s="8"/>
      <c r="EG293" s="8"/>
      <c r="EH293" s="8"/>
      <c r="EI293" s="8"/>
      <c r="EJ293" s="8"/>
      <c r="EK293" s="8"/>
      <c r="EL293" s="8"/>
      <c r="EM293" s="8"/>
      <c r="EN293" s="8"/>
      <c r="EO293" s="8"/>
      <c r="EP293" s="8"/>
      <c r="EQ293" s="8"/>
      <c r="ER293" s="8"/>
    </row>
    <row r="294" spans="2:148" s="42" customFormat="1" ht="12.95" customHeight="1" x14ac:dyDescent="0.2">
      <c r="B294" s="43"/>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c r="CW294" s="8"/>
      <c r="CX294" s="8"/>
      <c r="CY294" s="8"/>
      <c r="CZ294" s="8"/>
      <c r="DA294" s="8"/>
      <c r="DB294" s="8"/>
      <c r="DC294" s="8"/>
      <c r="DD294" s="8"/>
      <c r="DE294" s="8"/>
      <c r="DF294" s="8"/>
      <c r="DG294" s="8"/>
      <c r="DH294" s="8"/>
      <c r="DI294" s="8"/>
      <c r="DJ294" s="8"/>
      <c r="DK294" s="8"/>
      <c r="DL294" s="8"/>
      <c r="DM294" s="8"/>
      <c r="DN294" s="8"/>
      <c r="DO294" s="8"/>
      <c r="DP294" s="8"/>
      <c r="DQ294" s="8"/>
      <c r="DR294" s="8"/>
      <c r="DS294" s="8"/>
      <c r="DT294" s="8"/>
      <c r="DU294" s="8"/>
      <c r="DV294" s="8"/>
      <c r="DW294" s="8"/>
      <c r="DX294" s="8"/>
      <c r="DY294" s="8"/>
      <c r="DZ294" s="8"/>
      <c r="EA294" s="8"/>
      <c r="EB294" s="8"/>
      <c r="EC294" s="8"/>
      <c r="ED294" s="8"/>
      <c r="EE294" s="8"/>
      <c r="EF294" s="8"/>
      <c r="EG294" s="8"/>
      <c r="EH294" s="8"/>
      <c r="EI294" s="8"/>
      <c r="EJ294" s="8"/>
      <c r="EK294" s="8"/>
      <c r="EL294" s="8"/>
      <c r="EM294" s="8"/>
      <c r="EN294" s="8"/>
      <c r="EO294" s="8"/>
      <c r="EP294" s="8"/>
      <c r="EQ294" s="8"/>
      <c r="ER294" s="8"/>
    </row>
    <row r="295" spans="2:148" s="42" customFormat="1" ht="12.95" customHeight="1" x14ac:dyDescent="0.2">
      <c r="B295" s="43"/>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c r="CW295" s="8"/>
      <c r="CX295" s="8"/>
      <c r="CY295" s="8"/>
      <c r="CZ295" s="8"/>
      <c r="DA295" s="8"/>
      <c r="DB295" s="8"/>
      <c r="DC295" s="8"/>
      <c r="DD295" s="8"/>
      <c r="DE295" s="8"/>
      <c r="DF295" s="8"/>
      <c r="DG295" s="8"/>
      <c r="DH295" s="8"/>
      <c r="DI295" s="8"/>
      <c r="DJ295" s="8"/>
      <c r="DK295" s="8"/>
      <c r="DL295" s="8"/>
      <c r="DM295" s="8"/>
      <c r="DN295" s="8"/>
      <c r="DO295" s="8"/>
      <c r="DP295" s="8"/>
      <c r="DQ295" s="8"/>
      <c r="DR295" s="8"/>
      <c r="DS295" s="8"/>
      <c r="DT295" s="8"/>
      <c r="DU295" s="8"/>
      <c r="DV295" s="8"/>
      <c r="DW295" s="8"/>
      <c r="DX295" s="8"/>
      <c r="DY295" s="8"/>
      <c r="DZ295" s="8"/>
      <c r="EA295" s="8"/>
      <c r="EB295" s="8"/>
      <c r="EC295" s="8"/>
      <c r="ED295" s="8"/>
      <c r="EE295" s="8"/>
      <c r="EF295" s="8"/>
      <c r="EG295" s="8"/>
      <c r="EH295" s="8"/>
      <c r="EI295" s="8"/>
      <c r="EJ295" s="8"/>
      <c r="EK295" s="8"/>
      <c r="EL295" s="8"/>
      <c r="EM295" s="8"/>
      <c r="EN295" s="8"/>
      <c r="EO295" s="8"/>
      <c r="EP295" s="8"/>
      <c r="EQ295" s="8"/>
      <c r="ER295" s="8"/>
    </row>
    <row r="296" spans="2:148" s="42" customFormat="1" ht="12.95" customHeight="1" x14ac:dyDescent="0.2">
      <c r="B296" s="43"/>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c r="CJ296" s="8"/>
      <c r="CK296" s="8"/>
      <c r="CL296" s="8"/>
      <c r="CM296" s="8"/>
      <c r="CN296" s="8"/>
      <c r="CO296" s="8"/>
      <c r="CP296" s="8"/>
      <c r="CQ296" s="8"/>
      <c r="CR296" s="8"/>
      <c r="CS296" s="8"/>
      <c r="CT296" s="8"/>
      <c r="CU296" s="8"/>
      <c r="CV296" s="8"/>
      <c r="CW296" s="8"/>
      <c r="CX296" s="8"/>
      <c r="CY296" s="8"/>
      <c r="CZ296" s="8"/>
      <c r="DA296" s="8"/>
      <c r="DB296" s="8"/>
      <c r="DC296" s="8"/>
      <c r="DD296" s="8"/>
      <c r="DE296" s="8"/>
      <c r="DF296" s="8"/>
      <c r="DG296" s="8"/>
      <c r="DH296" s="8"/>
      <c r="DI296" s="8"/>
      <c r="DJ296" s="8"/>
      <c r="DK296" s="8"/>
      <c r="DL296" s="8"/>
      <c r="DM296" s="8"/>
      <c r="DN296" s="8"/>
      <c r="DO296" s="8"/>
      <c r="DP296" s="8"/>
      <c r="DQ296" s="8"/>
      <c r="DR296" s="8"/>
      <c r="DS296" s="8"/>
      <c r="DT296" s="8"/>
      <c r="DU296" s="8"/>
      <c r="DV296" s="8"/>
      <c r="DW296" s="8"/>
      <c r="DX296" s="8"/>
      <c r="DY296" s="8"/>
      <c r="DZ296" s="8"/>
      <c r="EA296" s="8"/>
      <c r="EB296" s="8"/>
      <c r="EC296" s="8"/>
      <c r="ED296" s="8"/>
      <c r="EE296" s="8"/>
      <c r="EF296" s="8"/>
      <c r="EG296" s="8"/>
      <c r="EH296" s="8"/>
      <c r="EI296" s="8"/>
      <c r="EJ296" s="8"/>
      <c r="EK296" s="8"/>
      <c r="EL296" s="8"/>
      <c r="EM296" s="8"/>
      <c r="EN296" s="8"/>
      <c r="EO296" s="8"/>
      <c r="EP296" s="8"/>
      <c r="EQ296" s="8"/>
      <c r="ER296" s="8"/>
    </row>
    <row r="297" spans="2:148" s="42" customFormat="1" ht="12.95" customHeight="1" x14ac:dyDescent="0.2">
      <c r="B297" s="43"/>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c r="CJ297" s="8"/>
      <c r="CK297" s="8"/>
      <c r="CL297" s="8"/>
      <c r="CM297" s="8"/>
      <c r="CN297" s="8"/>
      <c r="CO297" s="8"/>
      <c r="CP297" s="8"/>
      <c r="CQ297" s="8"/>
      <c r="CR297" s="8"/>
      <c r="CS297" s="8"/>
      <c r="CT297" s="8"/>
      <c r="CU297" s="8"/>
      <c r="CV297" s="8"/>
      <c r="CW297" s="8"/>
      <c r="CX297" s="8"/>
      <c r="CY297" s="8"/>
      <c r="CZ297" s="8"/>
      <c r="DA297" s="8"/>
      <c r="DB297" s="8"/>
      <c r="DC297" s="8"/>
      <c r="DD297" s="8"/>
      <c r="DE297" s="8"/>
      <c r="DF297" s="8"/>
      <c r="DG297" s="8"/>
      <c r="DH297" s="8"/>
      <c r="DI297" s="8"/>
      <c r="DJ297" s="8"/>
      <c r="DK297" s="8"/>
      <c r="DL297" s="8"/>
      <c r="DM297" s="8"/>
      <c r="DN297" s="8"/>
      <c r="DO297" s="8"/>
      <c r="DP297" s="8"/>
      <c r="DQ297" s="8"/>
      <c r="DR297" s="8"/>
      <c r="DS297" s="8"/>
      <c r="DT297" s="8"/>
      <c r="DU297" s="8"/>
      <c r="DV297" s="8"/>
      <c r="DW297" s="8"/>
      <c r="DX297" s="8"/>
      <c r="DY297" s="8"/>
      <c r="DZ297" s="8"/>
      <c r="EA297" s="8"/>
      <c r="EB297" s="8"/>
      <c r="EC297" s="8"/>
      <c r="ED297" s="8"/>
      <c r="EE297" s="8"/>
      <c r="EF297" s="8"/>
      <c r="EG297" s="8"/>
      <c r="EH297" s="8"/>
      <c r="EI297" s="8"/>
      <c r="EJ297" s="8"/>
      <c r="EK297" s="8"/>
      <c r="EL297" s="8"/>
      <c r="EM297" s="8"/>
      <c r="EN297" s="8"/>
      <c r="EO297" s="8"/>
      <c r="EP297" s="8"/>
      <c r="EQ297" s="8"/>
      <c r="ER297" s="8"/>
    </row>
    <row r="298" spans="2:148" s="42" customFormat="1" ht="12.95" customHeight="1" x14ac:dyDescent="0.2">
      <c r="B298" s="43"/>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c r="CW298" s="8"/>
      <c r="CX298" s="8"/>
      <c r="CY298" s="8"/>
      <c r="CZ298" s="8"/>
      <c r="DA298" s="8"/>
      <c r="DB298" s="8"/>
      <c r="DC298" s="8"/>
      <c r="DD298" s="8"/>
      <c r="DE298" s="8"/>
      <c r="DF298" s="8"/>
      <c r="DG298" s="8"/>
      <c r="DH298" s="8"/>
      <c r="DI298" s="8"/>
      <c r="DJ298" s="8"/>
      <c r="DK298" s="8"/>
      <c r="DL298" s="8"/>
      <c r="DM298" s="8"/>
      <c r="DN298" s="8"/>
      <c r="DO298" s="8"/>
      <c r="DP298" s="8"/>
      <c r="DQ298" s="8"/>
      <c r="DR298" s="8"/>
      <c r="DS298" s="8"/>
      <c r="DT298" s="8"/>
      <c r="DU298" s="8"/>
      <c r="DV298" s="8"/>
      <c r="DW298" s="8"/>
      <c r="DX298" s="8"/>
      <c r="DY298" s="8"/>
      <c r="DZ298" s="8"/>
      <c r="EA298" s="8"/>
      <c r="EB298" s="8"/>
      <c r="EC298" s="8"/>
      <c r="ED298" s="8"/>
      <c r="EE298" s="8"/>
      <c r="EF298" s="8"/>
      <c r="EG298" s="8"/>
      <c r="EH298" s="8"/>
      <c r="EI298" s="8"/>
      <c r="EJ298" s="8"/>
      <c r="EK298" s="8"/>
      <c r="EL298" s="8"/>
      <c r="EM298" s="8"/>
      <c r="EN298" s="8"/>
      <c r="EO298" s="8"/>
      <c r="EP298" s="8"/>
      <c r="EQ298" s="8"/>
      <c r="ER298" s="8"/>
    </row>
    <row r="299" spans="2:148" s="42" customFormat="1" ht="12.95" customHeight="1" x14ac:dyDescent="0.2">
      <c r="B299" s="43"/>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c r="CW299" s="8"/>
      <c r="CX299" s="8"/>
      <c r="CY299" s="8"/>
      <c r="CZ299" s="8"/>
      <c r="DA299" s="8"/>
      <c r="DB299" s="8"/>
      <c r="DC299" s="8"/>
      <c r="DD299" s="8"/>
      <c r="DE299" s="8"/>
      <c r="DF299" s="8"/>
      <c r="DG299" s="8"/>
      <c r="DH299" s="8"/>
      <c r="DI299" s="8"/>
      <c r="DJ299" s="8"/>
      <c r="DK299" s="8"/>
      <c r="DL299" s="8"/>
      <c r="DM299" s="8"/>
      <c r="DN299" s="8"/>
      <c r="DO299" s="8"/>
      <c r="DP299" s="8"/>
      <c r="DQ299" s="8"/>
      <c r="DR299" s="8"/>
      <c r="DS299" s="8"/>
      <c r="DT299" s="8"/>
      <c r="DU299" s="8"/>
      <c r="DV299" s="8"/>
      <c r="DW299" s="8"/>
      <c r="DX299" s="8"/>
      <c r="DY299" s="8"/>
      <c r="DZ299" s="8"/>
      <c r="EA299" s="8"/>
      <c r="EB299" s="8"/>
      <c r="EC299" s="8"/>
      <c r="ED299" s="8"/>
      <c r="EE299" s="8"/>
      <c r="EF299" s="8"/>
      <c r="EG299" s="8"/>
      <c r="EH299" s="8"/>
      <c r="EI299" s="8"/>
      <c r="EJ299" s="8"/>
      <c r="EK299" s="8"/>
      <c r="EL299" s="8"/>
      <c r="EM299" s="8"/>
      <c r="EN299" s="8"/>
      <c r="EO299" s="8"/>
      <c r="EP299" s="8"/>
      <c r="EQ299" s="8"/>
      <c r="ER299" s="8"/>
    </row>
    <row r="300" spans="2:148" s="42" customFormat="1" ht="12.95" customHeight="1" x14ac:dyDescent="0.2">
      <c r="B300" s="43"/>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c r="CW300" s="8"/>
      <c r="CX300" s="8"/>
      <c r="CY300" s="8"/>
      <c r="CZ300" s="8"/>
      <c r="DA300" s="8"/>
      <c r="DB300" s="8"/>
      <c r="DC300" s="8"/>
      <c r="DD300" s="8"/>
      <c r="DE300" s="8"/>
      <c r="DF300" s="8"/>
      <c r="DG300" s="8"/>
      <c r="DH300" s="8"/>
      <c r="DI300" s="8"/>
      <c r="DJ300" s="8"/>
      <c r="DK300" s="8"/>
      <c r="DL300" s="8"/>
      <c r="DM300" s="8"/>
      <c r="DN300" s="8"/>
      <c r="DO300" s="8"/>
      <c r="DP300" s="8"/>
      <c r="DQ300" s="8"/>
      <c r="DR300" s="8"/>
      <c r="DS300" s="8"/>
      <c r="DT300" s="8"/>
      <c r="DU300" s="8"/>
      <c r="DV300" s="8"/>
      <c r="DW300" s="8"/>
      <c r="DX300" s="8"/>
      <c r="DY300" s="8"/>
      <c r="DZ300" s="8"/>
      <c r="EA300" s="8"/>
      <c r="EB300" s="8"/>
      <c r="EC300" s="8"/>
      <c r="ED300" s="8"/>
      <c r="EE300" s="8"/>
      <c r="EF300" s="8"/>
      <c r="EG300" s="8"/>
      <c r="EH300" s="8"/>
      <c r="EI300" s="8"/>
      <c r="EJ300" s="8"/>
      <c r="EK300" s="8"/>
      <c r="EL300" s="8"/>
      <c r="EM300" s="8"/>
      <c r="EN300" s="8"/>
      <c r="EO300" s="8"/>
      <c r="EP300" s="8"/>
      <c r="EQ300" s="8"/>
      <c r="ER300" s="8"/>
    </row>
    <row r="301" spans="2:148" s="42" customFormat="1" ht="12.95" customHeight="1" x14ac:dyDescent="0.2">
      <c r="B301" s="43"/>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c r="CW301" s="8"/>
      <c r="CX301" s="8"/>
      <c r="CY301" s="8"/>
      <c r="CZ301" s="8"/>
      <c r="DA301" s="8"/>
      <c r="DB301" s="8"/>
      <c r="DC301" s="8"/>
      <c r="DD301" s="8"/>
      <c r="DE301" s="8"/>
      <c r="DF301" s="8"/>
      <c r="DG301" s="8"/>
      <c r="DH301" s="8"/>
      <c r="DI301" s="8"/>
      <c r="DJ301" s="8"/>
      <c r="DK301" s="8"/>
      <c r="DL301" s="8"/>
      <c r="DM301" s="8"/>
      <c r="DN301" s="8"/>
      <c r="DO301" s="8"/>
      <c r="DP301" s="8"/>
      <c r="DQ301" s="8"/>
      <c r="DR301" s="8"/>
      <c r="DS301" s="8"/>
      <c r="DT301" s="8"/>
      <c r="DU301" s="8"/>
      <c r="DV301" s="8"/>
      <c r="DW301" s="8"/>
      <c r="DX301" s="8"/>
      <c r="DY301" s="8"/>
      <c r="DZ301" s="8"/>
      <c r="EA301" s="8"/>
      <c r="EB301" s="8"/>
      <c r="EC301" s="8"/>
      <c r="ED301" s="8"/>
      <c r="EE301" s="8"/>
      <c r="EF301" s="8"/>
      <c r="EG301" s="8"/>
      <c r="EH301" s="8"/>
      <c r="EI301" s="8"/>
      <c r="EJ301" s="8"/>
      <c r="EK301" s="8"/>
      <c r="EL301" s="8"/>
      <c r="EM301" s="8"/>
      <c r="EN301" s="8"/>
      <c r="EO301" s="8"/>
      <c r="EP301" s="8"/>
      <c r="EQ301" s="8"/>
      <c r="ER301" s="8"/>
    </row>
    <row r="302" spans="2:148" s="42" customFormat="1" ht="12.95" customHeight="1" x14ac:dyDescent="0.2">
      <c r="B302" s="43"/>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c r="CW302" s="8"/>
      <c r="CX302" s="8"/>
      <c r="CY302" s="8"/>
      <c r="CZ302" s="8"/>
      <c r="DA302" s="8"/>
      <c r="DB302" s="8"/>
      <c r="DC302" s="8"/>
      <c r="DD302" s="8"/>
      <c r="DE302" s="8"/>
      <c r="DF302" s="8"/>
      <c r="DG302" s="8"/>
      <c r="DH302" s="8"/>
      <c r="DI302" s="8"/>
      <c r="DJ302" s="8"/>
      <c r="DK302" s="8"/>
      <c r="DL302" s="8"/>
      <c r="DM302" s="8"/>
      <c r="DN302" s="8"/>
      <c r="DO302" s="8"/>
      <c r="DP302" s="8"/>
      <c r="DQ302" s="8"/>
      <c r="DR302" s="8"/>
      <c r="DS302" s="8"/>
      <c r="DT302" s="8"/>
      <c r="DU302" s="8"/>
      <c r="DV302" s="8"/>
      <c r="DW302" s="8"/>
      <c r="DX302" s="8"/>
      <c r="DY302" s="8"/>
      <c r="DZ302" s="8"/>
      <c r="EA302" s="8"/>
      <c r="EB302" s="8"/>
      <c r="EC302" s="8"/>
      <c r="ED302" s="8"/>
      <c r="EE302" s="8"/>
      <c r="EF302" s="8"/>
      <c r="EG302" s="8"/>
      <c r="EH302" s="8"/>
      <c r="EI302" s="8"/>
      <c r="EJ302" s="8"/>
      <c r="EK302" s="8"/>
      <c r="EL302" s="8"/>
      <c r="EM302" s="8"/>
      <c r="EN302" s="8"/>
      <c r="EO302" s="8"/>
      <c r="EP302" s="8"/>
      <c r="EQ302" s="8"/>
      <c r="ER302" s="8"/>
    </row>
    <row r="303" spans="2:148" s="42" customFormat="1" ht="12.95" customHeight="1" x14ac:dyDescent="0.2">
      <c r="B303" s="43"/>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c r="CW303" s="8"/>
      <c r="CX303" s="8"/>
      <c r="CY303" s="8"/>
      <c r="CZ303" s="8"/>
      <c r="DA303" s="8"/>
      <c r="DB303" s="8"/>
      <c r="DC303" s="8"/>
      <c r="DD303" s="8"/>
      <c r="DE303" s="8"/>
      <c r="DF303" s="8"/>
      <c r="DG303" s="8"/>
      <c r="DH303" s="8"/>
      <c r="DI303" s="8"/>
      <c r="DJ303" s="8"/>
      <c r="DK303" s="8"/>
      <c r="DL303" s="8"/>
      <c r="DM303" s="8"/>
      <c r="DN303" s="8"/>
      <c r="DO303" s="8"/>
      <c r="DP303" s="8"/>
      <c r="DQ303" s="8"/>
      <c r="DR303" s="8"/>
      <c r="DS303" s="8"/>
      <c r="DT303" s="8"/>
      <c r="DU303" s="8"/>
      <c r="DV303" s="8"/>
      <c r="DW303" s="8"/>
      <c r="DX303" s="8"/>
      <c r="DY303" s="8"/>
      <c r="DZ303" s="8"/>
      <c r="EA303" s="8"/>
      <c r="EB303" s="8"/>
      <c r="EC303" s="8"/>
      <c r="ED303" s="8"/>
      <c r="EE303" s="8"/>
      <c r="EF303" s="8"/>
      <c r="EG303" s="8"/>
      <c r="EH303" s="8"/>
      <c r="EI303" s="8"/>
      <c r="EJ303" s="8"/>
      <c r="EK303" s="8"/>
      <c r="EL303" s="8"/>
      <c r="EM303" s="8"/>
      <c r="EN303" s="8"/>
      <c r="EO303" s="8"/>
      <c r="EP303" s="8"/>
      <c r="EQ303" s="8"/>
      <c r="ER303" s="8"/>
    </row>
    <row r="304" spans="2:148" s="42" customFormat="1" ht="12.95" customHeight="1" x14ac:dyDescent="0.2">
      <c r="B304" s="43"/>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c r="CW304" s="8"/>
      <c r="CX304" s="8"/>
      <c r="CY304" s="8"/>
      <c r="CZ304" s="8"/>
      <c r="DA304" s="8"/>
      <c r="DB304" s="8"/>
      <c r="DC304" s="8"/>
      <c r="DD304" s="8"/>
      <c r="DE304" s="8"/>
      <c r="DF304" s="8"/>
      <c r="DG304" s="8"/>
      <c r="DH304" s="8"/>
      <c r="DI304" s="8"/>
      <c r="DJ304" s="8"/>
      <c r="DK304" s="8"/>
      <c r="DL304" s="8"/>
      <c r="DM304" s="8"/>
      <c r="DN304" s="8"/>
      <c r="DO304" s="8"/>
      <c r="DP304" s="8"/>
      <c r="DQ304" s="8"/>
      <c r="DR304" s="8"/>
      <c r="DS304" s="8"/>
      <c r="DT304" s="8"/>
      <c r="DU304" s="8"/>
      <c r="DV304" s="8"/>
      <c r="DW304" s="8"/>
      <c r="DX304" s="8"/>
      <c r="DY304" s="8"/>
      <c r="DZ304" s="8"/>
      <c r="EA304" s="8"/>
      <c r="EB304" s="8"/>
      <c r="EC304" s="8"/>
      <c r="ED304" s="8"/>
      <c r="EE304" s="8"/>
      <c r="EF304" s="8"/>
      <c r="EG304" s="8"/>
      <c r="EH304" s="8"/>
      <c r="EI304" s="8"/>
      <c r="EJ304" s="8"/>
      <c r="EK304" s="8"/>
      <c r="EL304" s="8"/>
      <c r="EM304" s="8"/>
      <c r="EN304" s="8"/>
      <c r="EO304" s="8"/>
      <c r="EP304" s="8"/>
      <c r="EQ304" s="8"/>
      <c r="ER304" s="8"/>
    </row>
    <row r="305" spans="2:148" s="42" customFormat="1" ht="12.95" customHeight="1" x14ac:dyDescent="0.2">
      <c r="B305" s="43"/>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8"/>
      <c r="DM305" s="8"/>
      <c r="DN305" s="8"/>
      <c r="DO305" s="8"/>
      <c r="DP305" s="8"/>
      <c r="DQ305" s="8"/>
      <c r="DR305" s="8"/>
      <c r="DS305" s="8"/>
      <c r="DT305" s="8"/>
      <c r="DU305" s="8"/>
      <c r="DV305" s="8"/>
      <c r="DW305" s="8"/>
      <c r="DX305" s="8"/>
      <c r="DY305" s="8"/>
      <c r="DZ305" s="8"/>
      <c r="EA305" s="8"/>
      <c r="EB305" s="8"/>
      <c r="EC305" s="8"/>
      <c r="ED305" s="8"/>
      <c r="EE305" s="8"/>
      <c r="EF305" s="8"/>
      <c r="EG305" s="8"/>
      <c r="EH305" s="8"/>
      <c r="EI305" s="8"/>
      <c r="EJ305" s="8"/>
      <c r="EK305" s="8"/>
      <c r="EL305" s="8"/>
      <c r="EM305" s="8"/>
      <c r="EN305" s="8"/>
      <c r="EO305" s="8"/>
      <c r="EP305" s="8"/>
      <c r="EQ305" s="8"/>
      <c r="ER305" s="8"/>
    </row>
    <row r="306" spans="2:148" s="42" customFormat="1" ht="12.95" customHeight="1" x14ac:dyDescent="0.2">
      <c r="B306" s="43"/>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c r="CW306" s="8"/>
      <c r="CX306" s="8"/>
      <c r="CY306" s="8"/>
      <c r="CZ306" s="8"/>
      <c r="DA306" s="8"/>
      <c r="DB306" s="8"/>
      <c r="DC306" s="8"/>
      <c r="DD306" s="8"/>
      <c r="DE306" s="8"/>
      <c r="DF306" s="8"/>
      <c r="DG306" s="8"/>
      <c r="DH306" s="8"/>
      <c r="DI306" s="8"/>
      <c r="DJ306" s="8"/>
      <c r="DK306" s="8"/>
      <c r="DL306" s="8"/>
      <c r="DM306" s="8"/>
      <c r="DN306" s="8"/>
      <c r="DO306" s="8"/>
      <c r="DP306" s="8"/>
      <c r="DQ306" s="8"/>
      <c r="DR306" s="8"/>
      <c r="DS306" s="8"/>
      <c r="DT306" s="8"/>
      <c r="DU306" s="8"/>
      <c r="DV306" s="8"/>
      <c r="DW306" s="8"/>
      <c r="DX306" s="8"/>
      <c r="DY306" s="8"/>
      <c r="DZ306" s="8"/>
      <c r="EA306" s="8"/>
      <c r="EB306" s="8"/>
      <c r="EC306" s="8"/>
      <c r="ED306" s="8"/>
      <c r="EE306" s="8"/>
      <c r="EF306" s="8"/>
      <c r="EG306" s="8"/>
      <c r="EH306" s="8"/>
      <c r="EI306" s="8"/>
      <c r="EJ306" s="8"/>
      <c r="EK306" s="8"/>
      <c r="EL306" s="8"/>
      <c r="EM306" s="8"/>
      <c r="EN306" s="8"/>
      <c r="EO306" s="8"/>
      <c r="EP306" s="8"/>
      <c r="EQ306" s="8"/>
      <c r="ER306" s="8"/>
    </row>
    <row r="307" spans="2:148" s="42" customFormat="1" ht="12.95" customHeight="1" x14ac:dyDescent="0.2">
      <c r="B307" s="43"/>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c r="CW307" s="8"/>
      <c r="CX307" s="8"/>
      <c r="CY307" s="8"/>
      <c r="CZ307" s="8"/>
      <c r="DA307" s="8"/>
      <c r="DB307" s="8"/>
      <c r="DC307" s="8"/>
      <c r="DD307" s="8"/>
      <c r="DE307" s="8"/>
      <c r="DF307" s="8"/>
      <c r="DG307" s="8"/>
      <c r="DH307" s="8"/>
      <c r="DI307" s="8"/>
      <c r="DJ307" s="8"/>
      <c r="DK307" s="8"/>
      <c r="DL307" s="8"/>
      <c r="DM307" s="8"/>
      <c r="DN307" s="8"/>
      <c r="DO307" s="8"/>
      <c r="DP307" s="8"/>
      <c r="DQ307" s="8"/>
      <c r="DR307" s="8"/>
      <c r="DS307" s="8"/>
      <c r="DT307" s="8"/>
      <c r="DU307" s="8"/>
      <c r="DV307" s="8"/>
      <c r="DW307" s="8"/>
      <c r="DX307" s="8"/>
      <c r="DY307" s="8"/>
      <c r="DZ307" s="8"/>
      <c r="EA307" s="8"/>
      <c r="EB307" s="8"/>
      <c r="EC307" s="8"/>
      <c r="ED307" s="8"/>
      <c r="EE307" s="8"/>
      <c r="EF307" s="8"/>
      <c r="EG307" s="8"/>
      <c r="EH307" s="8"/>
      <c r="EI307" s="8"/>
      <c r="EJ307" s="8"/>
      <c r="EK307" s="8"/>
      <c r="EL307" s="8"/>
      <c r="EM307" s="8"/>
      <c r="EN307" s="8"/>
      <c r="EO307" s="8"/>
      <c r="EP307" s="8"/>
      <c r="EQ307" s="8"/>
      <c r="ER307" s="8"/>
    </row>
    <row r="308" spans="2:148" s="42" customFormat="1" ht="12.95" customHeight="1" x14ac:dyDescent="0.2">
      <c r="B308" s="43"/>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c r="CW308" s="8"/>
      <c r="CX308" s="8"/>
      <c r="CY308" s="8"/>
      <c r="CZ308" s="8"/>
      <c r="DA308" s="8"/>
      <c r="DB308" s="8"/>
      <c r="DC308" s="8"/>
      <c r="DD308" s="8"/>
      <c r="DE308" s="8"/>
      <c r="DF308" s="8"/>
      <c r="DG308" s="8"/>
      <c r="DH308" s="8"/>
      <c r="DI308" s="8"/>
      <c r="DJ308" s="8"/>
      <c r="DK308" s="8"/>
      <c r="DL308" s="8"/>
      <c r="DM308" s="8"/>
      <c r="DN308" s="8"/>
      <c r="DO308" s="8"/>
      <c r="DP308" s="8"/>
      <c r="DQ308" s="8"/>
      <c r="DR308" s="8"/>
      <c r="DS308" s="8"/>
      <c r="DT308" s="8"/>
      <c r="DU308" s="8"/>
      <c r="DV308" s="8"/>
      <c r="DW308" s="8"/>
      <c r="DX308" s="8"/>
      <c r="DY308" s="8"/>
      <c r="DZ308" s="8"/>
      <c r="EA308" s="8"/>
      <c r="EB308" s="8"/>
      <c r="EC308" s="8"/>
      <c r="ED308" s="8"/>
      <c r="EE308" s="8"/>
      <c r="EF308" s="8"/>
      <c r="EG308" s="8"/>
      <c r="EH308" s="8"/>
      <c r="EI308" s="8"/>
      <c r="EJ308" s="8"/>
      <c r="EK308" s="8"/>
      <c r="EL308" s="8"/>
      <c r="EM308" s="8"/>
      <c r="EN308" s="8"/>
      <c r="EO308" s="8"/>
      <c r="EP308" s="8"/>
      <c r="EQ308" s="8"/>
      <c r="ER308" s="8"/>
    </row>
    <row r="309" spans="2:148" s="42" customFormat="1" ht="12.95" customHeight="1" x14ac:dyDescent="0.2">
      <c r="B309" s="43"/>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c r="CW309" s="8"/>
      <c r="CX309" s="8"/>
      <c r="CY309" s="8"/>
      <c r="CZ309" s="8"/>
      <c r="DA309" s="8"/>
      <c r="DB309" s="8"/>
      <c r="DC309" s="8"/>
      <c r="DD309" s="8"/>
      <c r="DE309" s="8"/>
      <c r="DF309" s="8"/>
      <c r="DG309" s="8"/>
      <c r="DH309" s="8"/>
      <c r="DI309" s="8"/>
      <c r="DJ309" s="8"/>
      <c r="DK309" s="8"/>
      <c r="DL309" s="8"/>
      <c r="DM309" s="8"/>
      <c r="DN309" s="8"/>
      <c r="DO309" s="8"/>
      <c r="DP309" s="8"/>
      <c r="DQ309" s="8"/>
      <c r="DR309" s="8"/>
      <c r="DS309" s="8"/>
      <c r="DT309" s="8"/>
      <c r="DU309" s="8"/>
      <c r="DV309" s="8"/>
      <c r="DW309" s="8"/>
      <c r="DX309" s="8"/>
      <c r="DY309" s="8"/>
      <c r="DZ309" s="8"/>
      <c r="EA309" s="8"/>
      <c r="EB309" s="8"/>
      <c r="EC309" s="8"/>
      <c r="ED309" s="8"/>
      <c r="EE309" s="8"/>
      <c r="EF309" s="8"/>
      <c r="EG309" s="8"/>
      <c r="EH309" s="8"/>
      <c r="EI309" s="8"/>
      <c r="EJ309" s="8"/>
      <c r="EK309" s="8"/>
      <c r="EL309" s="8"/>
      <c r="EM309" s="8"/>
      <c r="EN309" s="8"/>
      <c r="EO309" s="8"/>
      <c r="EP309" s="8"/>
      <c r="EQ309" s="8"/>
      <c r="ER309" s="8"/>
    </row>
    <row r="310" spans="2:148" s="42" customFormat="1" ht="12.95" customHeight="1" x14ac:dyDescent="0.2">
      <c r="B310" s="43"/>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c r="CW310" s="8"/>
      <c r="CX310" s="8"/>
      <c r="CY310" s="8"/>
      <c r="CZ310" s="8"/>
      <c r="DA310" s="8"/>
      <c r="DB310" s="8"/>
      <c r="DC310" s="8"/>
      <c r="DD310" s="8"/>
      <c r="DE310" s="8"/>
      <c r="DF310" s="8"/>
      <c r="DG310" s="8"/>
      <c r="DH310" s="8"/>
      <c r="DI310" s="8"/>
      <c r="DJ310" s="8"/>
      <c r="DK310" s="8"/>
      <c r="DL310" s="8"/>
      <c r="DM310" s="8"/>
      <c r="DN310" s="8"/>
      <c r="DO310" s="8"/>
      <c r="DP310" s="8"/>
      <c r="DQ310" s="8"/>
      <c r="DR310" s="8"/>
      <c r="DS310" s="8"/>
      <c r="DT310" s="8"/>
      <c r="DU310" s="8"/>
      <c r="DV310" s="8"/>
      <c r="DW310" s="8"/>
      <c r="DX310" s="8"/>
      <c r="DY310" s="8"/>
      <c r="DZ310" s="8"/>
      <c r="EA310" s="8"/>
      <c r="EB310" s="8"/>
      <c r="EC310" s="8"/>
      <c r="ED310" s="8"/>
      <c r="EE310" s="8"/>
      <c r="EF310" s="8"/>
      <c r="EG310" s="8"/>
      <c r="EH310" s="8"/>
      <c r="EI310" s="8"/>
      <c r="EJ310" s="8"/>
      <c r="EK310" s="8"/>
      <c r="EL310" s="8"/>
      <c r="EM310" s="8"/>
      <c r="EN310" s="8"/>
      <c r="EO310" s="8"/>
      <c r="EP310" s="8"/>
      <c r="EQ310" s="8"/>
      <c r="ER310" s="8"/>
    </row>
    <row r="311" spans="2:148" s="42" customFormat="1" ht="12.95" customHeight="1" x14ac:dyDescent="0.2">
      <c r="B311" s="43"/>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c r="CW311" s="8"/>
      <c r="CX311" s="8"/>
      <c r="CY311" s="8"/>
      <c r="CZ311" s="8"/>
      <c r="DA311" s="8"/>
      <c r="DB311" s="8"/>
      <c r="DC311" s="8"/>
      <c r="DD311" s="8"/>
      <c r="DE311" s="8"/>
      <c r="DF311" s="8"/>
      <c r="DG311" s="8"/>
      <c r="DH311" s="8"/>
      <c r="DI311" s="8"/>
      <c r="DJ311" s="8"/>
      <c r="DK311" s="8"/>
      <c r="DL311" s="8"/>
      <c r="DM311" s="8"/>
      <c r="DN311" s="8"/>
      <c r="DO311" s="8"/>
      <c r="DP311" s="8"/>
      <c r="DQ311" s="8"/>
      <c r="DR311" s="8"/>
      <c r="DS311" s="8"/>
      <c r="DT311" s="8"/>
      <c r="DU311" s="8"/>
      <c r="DV311" s="8"/>
      <c r="DW311" s="8"/>
      <c r="DX311" s="8"/>
      <c r="DY311" s="8"/>
      <c r="DZ311" s="8"/>
      <c r="EA311" s="8"/>
      <c r="EB311" s="8"/>
      <c r="EC311" s="8"/>
      <c r="ED311" s="8"/>
      <c r="EE311" s="8"/>
      <c r="EF311" s="8"/>
      <c r="EG311" s="8"/>
      <c r="EH311" s="8"/>
      <c r="EI311" s="8"/>
      <c r="EJ311" s="8"/>
      <c r="EK311" s="8"/>
      <c r="EL311" s="8"/>
      <c r="EM311" s="8"/>
      <c r="EN311" s="8"/>
      <c r="EO311" s="8"/>
      <c r="EP311" s="8"/>
      <c r="EQ311" s="8"/>
      <c r="ER311" s="8"/>
    </row>
    <row r="312" spans="2:148" s="42" customFormat="1" ht="12.95" customHeight="1" x14ac:dyDescent="0.2">
      <c r="B312" s="43"/>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c r="CW312" s="8"/>
      <c r="CX312" s="8"/>
      <c r="CY312" s="8"/>
      <c r="CZ312" s="8"/>
      <c r="DA312" s="8"/>
      <c r="DB312" s="8"/>
      <c r="DC312" s="8"/>
      <c r="DD312" s="8"/>
      <c r="DE312" s="8"/>
      <c r="DF312" s="8"/>
      <c r="DG312" s="8"/>
      <c r="DH312" s="8"/>
      <c r="DI312" s="8"/>
      <c r="DJ312" s="8"/>
      <c r="DK312" s="8"/>
      <c r="DL312" s="8"/>
      <c r="DM312" s="8"/>
      <c r="DN312" s="8"/>
      <c r="DO312" s="8"/>
      <c r="DP312" s="8"/>
      <c r="DQ312" s="8"/>
      <c r="DR312" s="8"/>
      <c r="DS312" s="8"/>
      <c r="DT312" s="8"/>
      <c r="DU312" s="8"/>
      <c r="DV312" s="8"/>
      <c r="DW312" s="8"/>
      <c r="DX312" s="8"/>
      <c r="DY312" s="8"/>
      <c r="DZ312" s="8"/>
      <c r="EA312" s="8"/>
      <c r="EB312" s="8"/>
      <c r="EC312" s="8"/>
      <c r="ED312" s="8"/>
      <c r="EE312" s="8"/>
      <c r="EF312" s="8"/>
      <c r="EG312" s="8"/>
      <c r="EH312" s="8"/>
      <c r="EI312" s="8"/>
      <c r="EJ312" s="8"/>
      <c r="EK312" s="8"/>
      <c r="EL312" s="8"/>
      <c r="EM312" s="8"/>
      <c r="EN312" s="8"/>
      <c r="EO312" s="8"/>
      <c r="EP312" s="8"/>
      <c r="EQ312" s="8"/>
      <c r="ER312" s="8"/>
    </row>
    <row r="313" spans="2:148" s="42" customFormat="1" ht="12.95" customHeight="1" x14ac:dyDescent="0.2">
      <c r="B313" s="43"/>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c r="CW313" s="8"/>
      <c r="CX313" s="8"/>
      <c r="CY313" s="8"/>
      <c r="CZ313" s="8"/>
      <c r="DA313" s="8"/>
      <c r="DB313" s="8"/>
      <c r="DC313" s="8"/>
      <c r="DD313" s="8"/>
      <c r="DE313" s="8"/>
      <c r="DF313" s="8"/>
      <c r="DG313" s="8"/>
      <c r="DH313" s="8"/>
      <c r="DI313" s="8"/>
      <c r="DJ313" s="8"/>
      <c r="DK313" s="8"/>
      <c r="DL313" s="8"/>
      <c r="DM313" s="8"/>
      <c r="DN313" s="8"/>
      <c r="DO313" s="8"/>
      <c r="DP313" s="8"/>
      <c r="DQ313" s="8"/>
      <c r="DR313" s="8"/>
      <c r="DS313" s="8"/>
      <c r="DT313" s="8"/>
      <c r="DU313" s="8"/>
      <c r="DV313" s="8"/>
      <c r="DW313" s="8"/>
      <c r="DX313" s="8"/>
      <c r="DY313" s="8"/>
      <c r="DZ313" s="8"/>
      <c r="EA313" s="8"/>
      <c r="EB313" s="8"/>
      <c r="EC313" s="8"/>
      <c r="ED313" s="8"/>
      <c r="EE313" s="8"/>
      <c r="EF313" s="8"/>
      <c r="EG313" s="8"/>
      <c r="EH313" s="8"/>
      <c r="EI313" s="8"/>
      <c r="EJ313" s="8"/>
      <c r="EK313" s="8"/>
      <c r="EL313" s="8"/>
      <c r="EM313" s="8"/>
      <c r="EN313" s="8"/>
      <c r="EO313" s="8"/>
      <c r="EP313" s="8"/>
      <c r="EQ313" s="8"/>
      <c r="ER313" s="8"/>
    </row>
    <row r="314" spans="2:148" s="42" customFormat="1" ht="12.95" customHeight="1" x14ac:dyDescent="0.2">
      <c r="B314" s="43"/>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c r="CW314" s="8"/>
      <c r="CX314" s="8"/>
      <c r="CY314" s="8"/>
      <c r="CZ314" s="8"/>
      <c r="DA314" s="8"/>
      <c r="DB314" s="8"/>
      <c r="DC314" s="8"/>
      <c r="DD314" s="8"/>
      <c r="DE314" s="8"/>
      <c r="DF314" s="8"/>
      <c r="DG314" s="8"/>
      <c r="DH314" s="8"/>
      <c r="DI314" s="8"/>
      <c r="DJ314" s="8"/>
      <c r="DK314" s="8"/>
      <c r="DL314" s="8"/>
      <c r="DM314" s="8"/>
      <c r="DN314" s="8"/>
      <c r="DO314" s="8"/>
      <c r="DP314" s="8"/>
      <c r="DQ314" s="8"/>
      <c r="DR314" s="8"/>
      <c r="DS314" s="8"/>
      <c r="DT314" s="8"/>
      <c r="DU314" s="8"/>
      <c r="DV314" s="8"/>
      <c r="DW314" s="8"/>
      <c r="DX314" s="8"/>
      <c r="DY314" s="8"/>
      <c r="DZ314" s="8"/>
      <c r="EA314" s="8"/>
      <c r="EB314" s="8"/>
      <c r="EC314" s="8"/>
      <c r="ED314" s="8"/>
      <c r="EE314" s="8"/>
      <c r="EF314" s="8"/>
      <c r="EG314" s="8"/>
      <c r="EH314" s="8"/>
      <c r="EI314" s="8"/>
      <c r="EJ314" s="8"/>
      <c r="EK314" s="8"/>
      <c r="EL314" s="8"/>
      <c r="EM314" s="8"/>
      <c r="EN314" s="8"/>
      <c r="EO314" s="8"/>
      <c r="EP314" s="8"/>
      <c r="EQ314" s="8"/>
      <c r="ER314" s="8"/>
    </row>
    <row r="315" spans="2:148" s="42" customFormat="1" ht="12.95" customHeight="1" x14ac:dyDescent="0.2">
      <c r="B315" s="43"/>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c r="CW315" s="8"/>
      <c r="CX315" s="8"/>
      <c r="CY315" s="8"/>
      <c r="CZ315" s="8"/>
      <c r="DA315" s="8"/>
      <c r="DB315" s="8"/>
      <c r="DC315" s="8"/>
      <c r="DD315" s="8"/>
      <c r="DE315" s="8"/>
      <c r="DF315" s="8"/>
      <c r="DG315" s="8"/>
      <c r="DH315" s="8"/>
      <c r="DI315" s="8"/>
      <c r="DJ315" s="8"/>
      <c r="DK315" s="8"/>
      <c r="DL315" s="8"/>
      <c r="DM315" s="8"/>
      <c r="DN315" s="8"/>
      <c r="DO315" s="8"/>
      <c r="DP315" s="8"/>
      <c r="DQ315" s="8"/>
      <c r="DR315" s="8"/>
      <c r="DS315" s="8"/>
      <c r="DT315" s="8"/>
      <c r="DU315" s="8"/>
      <c r="DV315" s="8"/>
      <c r="DW315" s="8"/>
      <c r="DX315" s="8"/>
      <c r="DY315" s="8"/>
      <c r="DZ315" s="8"/>
      <c r="EA315" s="8"/>
      <c r="EB315" s="8"/>
      <c r="EC315" s="8"/>
      <c r="ED315" s="8"/>
      <c r="EE315" s="8"/>
      <c r="EF315" s="8"/>
      <c r="EG315" s="8"/>
      <c r="EH315" s="8"/>
      <c r="EI315" s="8"/>
      <c r="EJ315" s="8"/>
      <c r="EK315" s="8"/>
      <c r="EL315" s="8"/>
      <c r="EM315" s="8"/>
      <c r="EN315" s="8"/>
      <c r="EO315" s="8"/>
      <c r="EP315" s="8"/>
      <c r="EQ315" s="8"/>
      <c r="ER315" s="8"/>
    </row>
    <row r="316" spans="2:148" s="42" customFormat="1" ht="12.95" customHeight="1" x14ac:dyDescent="0.2">
      <c r="B316" s="43"/>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c r="DO316" s="8"/>
      <c r="DP316" s="8"/>
      <c r="DQ316" s="8"/>
      <c r="DR316" s="8"/>
      <c r="DS316" s="8"/>
      <c r="DT316" s="8"/>
      <c r="DU316" s="8"/>
      <c r="DV316" s="8"/>
      <c r="DW316" s="8"/>
      <c r="DX316" s="8"/>
      <c r="DY316" s="8"/>
      <c r="DZ316" s="8"/>
      <c r="EA316" s="8"/>
      <c r="EB316" s="8"/>
      <c r="EC316" s="8"/>
      <c r="ED316" s="8"/>
      <c r="EE316" s="8"/>
      <c r="EF316" s="8"/>
      <c r="EG316" s="8"/>
      <c r="EH316" s="8"/>
      <c r="EI316" s="8"/>
      <c r="EJ316" s="8"/>
      <c r="EK316" s="8"/>
      <c r="EL316" s="8"/>
      <c r="EM316" s="8"/>
      <c r="EN316" s="8"/>
      <c r="EO316" s="8"/>
      <c r="EP316" s="8"/>
      <c r="EQ316" s="8"/>
      <c r="ER316" s="8"/>
    </row>
    <row r="317" spans="2:148" s="42" customFormat="1" ht="12.95" customHeight="1" x14ac:dyDescent="0.2">
      <c r="B317" s="43"/>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c r="CW317" s="8"/>
      <c r="CX317" s="8"/>
      <c r="CY317" s="8"/>
      <c r="CZ317" s="8"/>
      <c r="DA317" s="8"/>
      <c r="DB317" s="8"/>
      <c r="DC317" s="8"/>
      <c r="DD317" s="8"/>
      <c r="DE317" s="8"/>
      <c r="DF317" s="8"/>
      <c r="DG317" s="8"/>
      <c r="DH317" s="8"/>
      <c r="DI317" s="8"/>
      <c r="DJ317" s="8"/>
      <c r="DK317" s="8"/>
      <c r="DL317" s="8"/>
      <c r="DM317" s="8"/>
      <c r="DN317" s="8"/>
      <c r="DO317" s="8"/>
      <c r="DP317" s="8"/>
      <c r="DQ317" s="8"/>
      <c r="DR317" s="8"/>
      <c r="DS317" s="8"/>
      <c r="DT317" s="8"/>
      <c r="DU317" s="8"/>
      <c r="DV317" s="8"/>
      <c r="DW317" s="8"/>
      <c r="DX317" s="8"/>
      <c r="DY317" s="8"/>
      <c r="DZ317" s="8"/>
      <c r="EA317" s="8"/>
      <c r="EB317" s="8"/>
      <c r="EC317" s="8"/>
      <c r="ED317" s="8"/>
      <c r="EE317" s="8"/>
      <c r="EF317" s="8"/>
      <c r="EG317" s="8"/>
      <c r="EH317" s="8"/>
      <c r="EI317" s="8"/>
      <c r="EJ317" s="8"/>
      <c r="EK317" s="8"/>
      <c r="EL317" s="8"/>
      <c r="EM317" s="8"/>
      <c r="EN317" s="8"/>
      <c r="EO317" s="8"/>
      <c r="EP317" s="8"/>
      <c r="EQ317" s="8"/>
      <c r="ER317" s="8"/>
    </row>
    <row r="318" spans="2:148" s="42" customFormat="1" ht="12.95" customHeight="1" x14ac:dyDescent="0.2">
      <c r="B318" s="43"/>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c r="CW318" s="8"/>
      <c r="CX318" s="8"/>
      <c r="CY318" s="8"/>
      <c r="CZ318" s="8"/>
      <c r="DA318" s="8"/>
      <c r="DB318" s="8"/>
      <c r="DC318" s="8"/>
      <c r="DD318" s="8"/>
      <c r="DE318" s="8"/>
      <c r="DF318" s="8"/>
      <c r="DG318" s="8"/>
      <c r="DH318" s="8"/>
      <c r="DI318" s="8"/>
      <c r="DJ318" s="8"/>
      <c r="DK318" s="8"/>
      <c r="DL318" s="8"/>
      <c r="DM318" s="8"/>
      <c r="DN318" s="8"/>
      <c r="DO318" s="8"/>
      <c r="DP318" s="8"/>
      <c r="DQ318" s="8"/>
      <c r="DR318" s="8"/>
      <c r="DS318" s="8"/>
      <c r="DT318" s="8"/>
      <c r="DU318" s="8"/>
      <c r="DV318" s="8"/>
      <c r="DW318" s="8"/>
      <c r="DX318" s="8"/>
      <c r="DY318" s="8"/>
      <c r="DZ318" s="8"/>
      <c r="EA318" s="8"/>
      <c r="EB318" s="8"/>
      <c r="EC318" s="8"/>
      <c r="ED318" s="8"/>
      <c r="EE318" s="8"/>
      <c r="EF318" s="8"/>
      <c r="EG318" s="8"/>
      <c r="EH318" s="8"/>
      <c r="EI318" s="8"/>
      <c r="EJ318" s="8"/>
      <c r="EK318" s="8"/>
      <c r="EL318" s="8"/>
      <c r="EM318" s="8"/>
      <c r="EN318" s="8"/>
      <c r="EO318" s="8"/>
      <c r="EP318" s="8"/>
      <c r="EQ318" s="8"/>
      <c r="ER318" s="8"/>
    </row>
    <row r="319" spans="2:148" s="42" customFormat="1" ht="12.95" customHeight="1" x14ac:dyDescent="0.2">
      <c r="B319" s="43"/>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c r="CW319" s="8"/>
      <c r="CX319" s="8"/>
      <c r="CY319" s="8"/>
      <c r="CZ319" s="8"/>
      <c r="DA319" s="8"/>
      <c r="DB319" s="8"/>
      <c r="DC319" s="8"/>
      <c r="DD319" s="8"/>
      <c r="DE319" s="8"/>
      <c r="DF319" s="8"/>
      <c r="DG319" s="8"/>
      <c r="DH319" s="8"/>
      <c r="DI319" s="8"/>
      <c r="DJ319" s="8"/>
      <c r="DK319" s="8"/>
      <c r="DL319" s="8"/>
      <c r="DM319" s="8"/>
      <c r="DN319" s="8"/>
      <c r="DO319" s="8"/>
      <c r="DP319" s="8"/>
      <c r="DQ319" s="8"/>
      <c r="DR319" s="8"/>
      <c r="DS319" s="8"/>
      <c r="DT319" s="8"/>
      <c r="DU319" s="8"/>
      <c r="DV319" s="8"/>
      <c r="DW319" s="8"/>
      <c r="DX319" s="8"/>
      <c r="DY319" s="8"/>
      <c r="DZ319" s="8"/>
      <c r="EA319" s="8"/>
      <c r="EB319" s="8"/>
      <c r="EC319" s="8"/>
      <c r="ED319" s="8"/>
      <c r="EE319" s="8"/>
      <c r="EF319" s="8"/>
      <c r="EG319" s="8"/>
      <c r="EH319" s="8"/>
      <c r="EI319" s="8"/>
      <c r="EJ319" s="8"/>
      <c r="EK319" s="8"/>
      <c r="EL319" s="8"/>
      <c r="EM319" s="8"/>
      <c r="EN319" s="8"/>
      <c r="EO319" s="8"/>
      <c r="EP319" s="8"/>
      <c r="EQ319" s="8"/>
      <c r="ER319" s="8"/>
    </row>
    <row r="320" spans="2:148" s="42" customFormat="1" ht="12.95" customHeight="1" x14ac:dyDescent="0.2">
      <c r="B320" s="43"/>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c r="CW320" s="8"/>
      <c r="CX320" s="8"/>
      <c r="CY320" s="8"/>
      <c r="CZ320" s="8"/>
      <c r="DA320" s="8"/>
      <c r="DB320" s="8"/>
      <c r="DC320" s="8"/>
      <c r="DD320" s="8"/>
      <c r="DE320" s="8"/>
      <c r="DF320" s="8"/>
      <c r="DG320" s="8"/>
      <c r="DH320" s="8"/>
      <c r="DI320" s="8"/>
      <c r="DJ320" s="8"/>
      <c r="DK320" s="8"/>
      <c r="DL320" s="8"/>
      <c r="DM320" s="8"/>
      <c r="DN320" s="8"/>
      <c r="DO320" s="8"/>
      <c r="DP320" s="8"/>
      <c r="DQ320" s="8"/>
      <c r="DR320" s="8"/>
      <c r="DS320" s="8"/>
      <c r="DT320" s="8"/>
      <c r="DU320" s="8"/>
      <c r="DV320" s="8"/>
      <c r="DW320" s="8"/>
      <c r="DX320" s="8"/>
      <c r="DY320" s="8"/>
      <c r="DZ320" s="8"/>
      <c r="EA320" s="8"/>
      <c r="EB320" s="8"/>
      <c r="EC320" s="8"/>
      <c r="ED320" s="8"/>
      <c r="EE320" s="8"/>
      <c r="EF320" s="8"/>
      <c r="EG320" s="8"/>
      <c r="EH320" s="8"/>
      <c r="EI320" s="8"/>
      <c r="EJ320" s="8"/>
      <c r="EK320" s="8"/>
      <c r="EL320" s="8"/>
      <c r="EM320" s="8"/>
      <c r="EN320" s="8"/>
      <c r="EO320" s="8"/>
      <c r="EP320" s="8"/>
      <c r="EQ320" s="8"/>
      <c r="ER320" s="8"/>
    </row>
    <row r="321" spans="2:148" s="42" customFormat="1" ht="12.95" customHeight="1" x14ac:dyDescent="0.2">
      <c r="B321" s="43"/>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c r="CW321" s="8"/>
      <c r="CX321" s="8"/>
      <c r="CY321" s="8"/>
      <c r="CZ321" s="8"/>
      <c r="DA321" s="8"/>
      <c r="DB321" s="8"/>
      <c r="DC321" s="8"/>
      <c r="DD321" s="8"/>
      <c r="DE321" s="8"/>
      <c r="DF321" s="8"/>
      <c r="DG321" s="8"/>
      <c r="DH321" s="8"/>
      <c r="DI321" s="8"/>
      <c r="DJ321" s="8"/>
      <c r="DK321" s="8"/>
      <c r="DL321" s="8"/>
      <c r="DM321" s="8"/>
      <c r="DN321" s="8"/>
      <c r="DO321" s="8"/>
      <c r="DP321" s="8"/>
      <c r="DQ321" s="8"/>
      <c r="DR321" s="8"/>
      <c r="DS321" s="8"/>
      <c r="DT321" s="8"/>
      <c r="DU321" s="8"/>
      <c r="DV321" s="8"/>
      <c r="DW321" s="8"/>
      <c r="DX321" s="8"/>
      <c r="DY321" s="8"/>
      <c r="DZ321" s="8"/>
      <c r="EA321" s="8"/>
      <c r="EB321" s="8"/>
      <c r="EC321" s="8"/>
      <c r="ED321" s="8"/>
      <c r="EE321" s="8"/>
      <c r="EF321" s="8"/>
      <c r="EG321" s="8"/>
      <c r="EH321" s="8"/>
      <c r="EI321" s="8"/>
      <c r="EJ321" s="8"/>
      <c r="EK321" s="8"/>
      <c r="EL321" s="8"/>
      <c r="EM321" s="8"/>
      <c r="EN321" s="8"/>
      <c r="EO321" s="8"/>
      <c r="EP321" s="8"/>
      <c r="EQ321" s="8"/>
      <c r="ER321" s="8"/>
    </row>
    <row r="322" spans="2:148" s="42" customFormat="1" ht="12.95" customHeight="1" x14ac:dyDescent="0.2">
      <c r="B322" s="43"/>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c r="DO322" s="8"/>
      <c r="DP322" s="8"/>
      <c r="DQ322" s="8"/>
      <c r="DR322" s="8"/>
      <c r="DS322" s="8"/>
      <c r="DT322" s="8"/>
      <c r="DU322" s="8"/>
      <c r="DV322" s="8"/>
      <c r="DW322" s="8"/>
      <c r="DX322" s="8"/>
      <c r="DY322" s="8"/>
      <c r="DZ322" s="8"/>
      <c r="EA322" s="8"/>
      <c r="EB322" s="8"/>
      <c r="EC322" s="8"/>
      <c r="ED322" s="8"/>
      <c r="EE322" s="8"/>
      <c r="EF322" s="8"/>
      <c r="EG322" s="8"/>
      <c r="EH322" s="8"/>
      <c r="EI322" s="8"/>
      <c r="EJ322" s="8"/>
      <c r="EK322" s="8"/>
      <c r="EL322" s="8"/>
      <c r="EM322" s="8"/>
      <c r="EN322" s="8"/>
      <c r="EO322" s="8"/>
      <c r="EP322" s="8"/>
      <c r="EQ322" s="8"/>
      <c r="ER322" s="8"/>
    </row>
    <row r="323" spans="2:148" s="42" customFormat="1" ht="12.95" customHeight="1" x14ac:dyDescent="0.2">
      <c r="B323" s="43"/>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c r="CW323" s="8"/>
      <c r="CX323" s="8"/>
      <c r="CY323" s="8"/>
      <c r="CZ323" s="8"/>
      <c r="DA323" s="8"/>
      <c r="DB323" s="8"/>
      <c r="DC323" s="8"/>
      <c r="DD323" s="8"/>
      <c r="DE323" s="8"/>
      <c r="DF323" s="8"/>
      <c r="DG323" s="8"/>
      <c r="DH323" s="8"/>
      <c r="DI323" s="8"/>
      <c r="DJ323" s="8"/>
      <c r="DK323" s="8"/>
      <c r="DL323" s="8"/>
      <c r="DM323" s="8"/>
      <c r="DN323" s="8"/>
      <c r="DO323" s="8"/>
      <c r="DP323" s="8"/>
      <c r="DQ323" s="8"/>
      <c r="DR323" s="8"/>
      <c r="DS323" s="8"/>
      <c r="DT323" s="8"/>
      <c r="DU323" s="8"/>
      <c r="DV323" s="8"/>
      <c r="DW323" s="8"/>
      <c r="DX323" s="8"/>
      <c r="DY323" s="8"/>
      <c r="DZ323" s="8"/>
      <c r="EA323" s="8"/>
      <c r="EB323" s="8"/>
      <c r="EC323" s="8"/>
      <c r="ED323" s="8"/>
      <c r="EE323" s="8"/>
      <c r="EF323" s="8"/>
      <c r="EG323" s="8"/>
      <c r="EH323" s="8"/>
      <c r="EI323" s="8"/>
      <c r="EJ323" s="8"/>
      <c r="EK323" s="8"/>
      <c r="EL323" s="8"/>
      <c r="EM323" s="8"/>
      <c r="EN323" s="8"/>
      <c r="EO323" s="8"/>
      <c r="EP323" s="8"/>
      <c r="EQ323" s="8"/>
      <c r="ER323" s="8"/>
    </row>
    <row r="324" spans="2:148" s="42" customFormat="1" ht="12.95" customHeight="1" x14ac:dyDescent="0.2">
      <c r="B324" s="43"/>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c r="CW324" s="8"/>
      <c r="CX324" s="8"/>
      <c r="CY324" s="8"/>
      <c r="CZ324" s="8"/>
      <c r="DA324" s="8"/>
      <c r="DB324" s="8"/>
      <c r="DC324" s="8"/>
      <c r="DD324" s="8"/>
      <c r="DE324" s="8"/>
      <c r="DF324" s="8"/>
      <c r="DG324" s="8"/>
      <c r="DH324" s="8"/>
      <c r="DI324" s="8"/>
      <c r="DJ324" s="8"/>
      <c r="DK324" s="8"/>
      <c r="DL324" s="8"/>
      <c r="DM324" s="8"/>
      <c r="DN324" s="8"/>
      <c r="DO324" s="8"/>
      <c r="DP324" s="8"/>
      <c r="DQ324" s="8"/>
      <c r="DR324" s="8"/>
      <c r="DS324" s="8"/>
      <c r="DT324" s="8"/>
      <c r="DU324" s="8"/>
      <c r="DV324" s="8"/>
      <c r="DW324" s="8"/>
      <c r="DX324" s="8"/>
      <c r="DY324" s="8"/>
      <c r="DZ324" s="8"/>
      <c r="EA324" s="8"/>
      <c r="EB324" s="8"/>
      <c r="EC324" s="8"/>
      <c r="ED324" s="8"/>
      <c r="EE324" s="8"/>
      <c r="EF324" s="8"/>
      <c r="EG324" s="8"/>
      <c r="EH324" s="8"/>
      <c r="EI324" s="8"/>
      <c r="EJ324" s="8"/>
      <c r="EK324" s="8"/>
      <c r="EL324" s="8"/>
      <c r="EM324" s="8"/>
      <c r="EN324" s="8"/>
      <c r="EO324" s="8"/>
      <c r="EP324" s="8"/>
      <c r="EQ324" s="8"/>
      <c r="ER324" s="8"/>
    </row>
    <row r="325" spans="2:148" s="42" customFormat="1" ht="12.95" customHeight="1" x14ac:dyDescent="0.2">
      <c r="B325" s="43"/>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c r="CW325" s="8"/>
      <c r="CX325" s="8"/>
      <c r="CY325" s="8"/>
      <c r="CZ325" s="8"/>
      <c r="DA325" s="8"/>
      <c r="DB325" s="8"/>
      <c r="DC325" s="8"/>
      <c r="DD325" s="8"/>
      <c r="DE325" s="8"/>
      <c r="DF325" s="8"/>
      <c r="DG325" s="8"/>
      <c r="DH325" s="8"/>
      <c r="DI325" s="8"/>
      <c r="DJ325" s="8"/>
      <c r="DK325" s="8"/>
      <c r="DL325" s="8"/>
      <c r="DM325" s="8"/>
      <c r="DN325" s="8"/>
      <c r="DO325" s="8"/>
      <c r="DP325" s="8"/>
      <c r="DQ325" s="8"/>
      <c r="DR325" s="8"/>
      <c r="DS325" s="8"/>
      <c r="DT325" s="8"/>
      <c r="DU325" s="8"/>
      <c r="DV325" s="8"/>
      <c r="DW325" s="8"/>
      <c r="DX325" s="8"/>
      <c r="DY325" s="8"/>
      <c r="DZ325" s="8"/>
      <c r="EA325" s="8"/>
      <c r="EB325" s="8"/>
      <c r="EC325" s="8"/>
      <c r="ED325" s="8"/>
      <c r="EE325" s="8"/>
      <c r="EF325" s="8"/>
      <c r="EG325" s="8"/>
      <c r="EH325" s="8"/>
      <c r="EI325" s="8"/>
      <c r="EJ325" s="8"/>
      <c r="EK325" s="8"/>
      <c r="EL325" s="8"/>
      <c r="EM325" s="8"/>
      <c r="EN325" s="8"/>
      <c r="EO325" s="8"/>
      <c r="EP325" s="8"/>
      <c r="EQ325" s="8"/>
      <c r="ER325" s="8"/>
    </row>
    <row r="326" spans="2:148" s="42" customFormat="1" ht="12.95" customHeight="1" x14ac:dyDescent="0.2">
      <c r="B326" s="43"/>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c r="DO326" s="8"/>
      <c r="DP326" s="8"/>
      <c r="DQ326" s="8"/>
      <c r="DR326" s="8"/>
      <c r="DS326" s="8"/>
      <c r="DT326" s="8"/>
      <c r="DU326" s="8"/>
      <c r="DV326" s="8"/>
      <c r="DW326" s="8"/>
      <c r="DX326" s="8"/>
      <c r="DY326" s="8"/>
      <c r="DZ326" s="8"/>
      <c r="EA326" s="8"/>
      <c r="EB326" s="8"/>
      <c r="EC326" s="8"/>
      <c r="ED326" s="8"/>
      <c r="EE326" s="8"/>
      <c r="EF326" s="8"/>
      <c r="EG326" s="8"/>
      <c r="EH326" s="8"/>
      <c r="EI326" s="8"/>
      <c r="EJ326" s="8"/>
      <c r="EK326" s="8"/>
      <c r="EL326" s="8"/>
      <c r="EM326" s="8"/>
      <c r="EN326" s="8"/>
      <c r="EO326" s="8"/>
      <c r="EP326" s="8"/>
      <c r="EQ326" s="8"/>
      <c r="ER326" s="8"/>
    </row>
    <row r="327" spans="2:148" s="42" customFormat="1" ht="12.95" customHeight="1" x14ac:dyDescent="0.2">
      <c r="B327" s="43"/>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c r="CW327" s="8"/>
      <c r="CX327" s="8"/>
      <c r="CY327" s="8"/>
      <c r="CZ327" s="8"/>
      <c r="DA327" s="8"/>
      <c r="DB327" s="8"/>
      <c r="DC327" s="8"/>
      <c r="DD327" s="8"/>
      <c r="DE327" s="8"/>
      <c r="DF327" s="8"/>
      <c r="DG327" s="8"/>
      <c r="DH327" s="8"/>
      <c r="DI327" s="8"/>
      <c r="DJ327" s="8"/>
      <c r="DK327" s="8"/>
      <c r="DL327" s="8"/>
      <c r="DM327" s="8"/>
      <c r="DN327" s="8"/>
      <c r="DO327" s="8"/>
      <c r="DP327" s="8"/>
      <c r="DQ327" s="8"/>
      <c r="DR327" s="8"/>
      <c r="DS327" s="8"/>
      <c r="DT327" s="8"/>
      <c r="DU327" s="8"/>
      <c r="DV327" s="8"/>
      <c r="DW327" s="8"/>
      <c r="DX327" s="8"/>
      <c r="DY327" s="8"/>
      <c r="DZ327" s="8"/>
      <c r="EA327" s="8"/>
      <c r="EB327" s="8"/>
      <c r="EC327" s="8"/>
      <c r="ED327" s="8"/>
      <c r="EE327" s="8"/>
      <c r="EF327" s="8"/>
      <c r="EG327" s="8"/>
      <c r="EH327" s="8"/>
      <c r="EI327" s="8"/>
      <c r="EJ327" s="8"/>
      <c r="EK327" s="8"/>
      <c r="EL327" s="8"/>
      <c r="EM327" s="8"/>
      <c r="EN327" s="8"/>
      <c r="EO327" s="8"/>
      <c r="EP327" s="8"/>
      <c r="EQ327" s="8"/>
      <c r="ER327" s="8"/>
    </row>
    <row r="328" spans="2:148" s="42" customFormat="1" ht="12.95" customHeight="1" x14ac:dyDescent="0.2">
      <c r="B328" s="43"/>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c r="CW328" s="8"/>
      <c r="CX328" s="8"/>
      <c r="CY328" s="8"/>
      <c r="CZ328" s="8"/>
      <c r="DA328" s="8"/>
      <c r="DB328" s="8"/>
      <c r="DC328" s="8"/>
      <c r="DD328" s="8"/>
      <c r="DE328" s="8"/>
      <c r="DF328" s="8"/>
      <c r="DG328" s="8"/>
      <c r="DH328" s="8"/>
      <c r="DI328" s="8"/>
      <c r="DJ328" s="8"/>
      <c r="DK328" s="8"/>
      <c r="DL328" s="8"/>
      <c r="DM328" s="8"/>
      <c r="DN328" s="8"/>
      <c r="DO328" s="8"/>
      <c r="DP328" s="8"/>
      <c r="DQ328" s="8"/>
      <c r="DR328" s="8"/>
      <c r="DS328" s="8"/>
      <c r="DT328" s="8"/>
      <c r="DU328" s="8"/>
      <c r="DV328" s="8"/>
      <c r="DW328" s="8"/>
      <c r="DX328" s="8"/>
      <c r="DY328" s="8"/>
      <c r="DZ328" s="8"/>
      <c r="EA328" s="8"/>
      <c r="EB328" s="8"/>
      <c r="EC328" s="8"/>
      <c r="ED328" s="8"/>
      <c r="EE328" s="8"/>
      <c r="EF328" s="8"/>
      <c r="EG328" s="8"/>
      <c r="EH328" s="8"/>
      <c r="EI328" s="8"/>
      <c r="EJ328" s="8"/>
      <c r="EK328" s="8"/>
      <c r="EL328" s="8"/>
      <c r="EM328" s="8"/>
      <c r="EN328" s="8"/>
      <c r="EO328" s="8"/>
      <c r="EP328" s="8"/>
      <c r="EQ328" s="8"/>
      <c r="ER328" s="8"/>
    </row>
    <row r="329" spans="2:148" s="42" customFormat="1" ht="12.95" customHeight="1" x14ac:dyDescent="0.2">
      <c r="B329" s="43"/>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c r="CW329" s="8"/>
      <c r="CX329" s="8"/>
      <c r="CY329" s="8"/>
      <c r="CZ329" s="8"/>
      <c r="DA329" s="8"/>
      <c r="DB329" s="8"/>
      <c r="DC329" s="8"/>
      <c r="DD329" s="8"/>
      <c r="DE329" s="8"/>
      <c r="DF329" s="8"/>
      <c r="DG329" s="8"/>
      <c r="DH329" s="8"/>
      <c r="DI329" s="8"/>
      <c r="DJ329" s="8"/>
      <c r="DK329" s="8"/>
      <c r="DL329" s="8"/>
      <c r="DM329" s="8"/>
      <c r="DN329" s="8"/>
      <c r="DO329" s="8"/>
      <c r="DP329" s="8"/>
      <c r="DQ329" s="8"/>
      <c r="DR329" s="8"/>
      <c r="DS329" s="8"/>
      <c r="DT329" s="8"/>
      <c r="DU329" s="8"/>
      <c r="DV329" s="8"/>
      <c r="DW329" s="8"/>
      <c r="DX329" s="8"/>
      <c r="DY329" s="8"/>
      <c r="DZ329" s="8"/>
      <c r="EA329" s="8"/>
      <c r="EB329" s="8"/>
      <c r="EC329" s="8"/>
      <c r="ED329" s="8"/>
      <c r="EE329" s="8"/>
      <c r="EF329" s="8"/>
      <c r="EG329" s="8"/>
      <c r="EH329" s="8"/>
      <c r="EI329" s="8"/>
      <c r="EJ329" s="8"/>
      <c r="EK329" s="8"/>
      <c r="EL329" s="8"/>
      <c r="EM329" s="8"/>
      <c r="EN329" s="8"/>
      <c r="EO329" s="8"/>
      <c r="EP329" s="8"/>
      <c r="EQ329" s="8"/>
      <c r="ER329" s="8"/>
    </row>
    <row r="330" spans="2:148" s="42" customFormat="1" ht="12.95" customHeight="1" x14ac:dyDescent="0.2">
      <c r="B330" s="43"/>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c r="CW330" s="8"/>
      <c r="CX330" s="8"/>
      <c r="CY330" s="8"/>
      <c r="CZ330" s="8"/>
      <c r="DA330" s="8"/>
      <c r="DB330" s="8"/>
      <c r="DC330" s="8"/>
      <c r="DD330" s="8"/>
      <c r="DE330" s="8"/>
      <c r="DF330" s="8"/>
      <c r="DG330" s="8"/>
      <c r="DH330" s="8"/>
      <c r="DI330" s="8"/>
      <c r="DJ330" s="8"/>
      <c r="DK330" s="8"/>
      <c r="DL330" s="8"/>
      <c r="DM330" s="8"/>
      <c r="DN330" s="8"/>
      <c r="DO330" s="8"/>
      <c r="DP330" s="8"/>
      <c r="DQ330" s="8"/>
      <c r="DR330" s="8"/>
      <c r="DS330" s="8"/>
      <c r="DT330" s="8"/>
      <c r="DU330" s="8"/>
      <c r="DV330" s="8"/>
      <c r="DW330" s="8"/>
      <c r="DX330" s="8"/>
      <c r="DY330" s="8"/>
      <c r="DZ330" s="8"/>
      <c r="EA330" s="8"/>
      <c r="EB330" s="8"/>
      <c r="EC330" s="8"/>
      <c r="ED330" s="8"/>
      <c r="EE330" s="8"/>
      <c r="EF330" s="8"/>
      <c r="EG330" s="8"/>
      <c r="EH330" s="8"/>
      <c r="EI330" s="8"/>
      <c r="EJ330" s="8"/>
      <c r="EK330" s="8"/>
      <c r="EL330" s="8"/>
      <c r="EM330" s="8"/>
      <c r="EN330" s="8"/>
      <c r="EO330" s="8"/>
      <c r="EP330" s="8"/>
      <c r="EQ330" s="8"/>
      <c r="ER330" s="8"/>
    </row>
    <row r="331" spans="2:148" s="42" customFormat="1" ht="12.95" customHeight="1" x14ac:dyDescent="0.2">
      <c r="B331" s="43"/>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c r="CW331" s="8"/>
      <c r="CX331" s="8"/>
      <c r="CY331" s="8"/>
      <c r="CZ331" s="8"/>
      <c r="DA331" s="8"/>
      <c r="DB331" s="8"/>
      <c r="DC331" s="8"/>
      <c r="DD331" s="8"/>
      <c r="DE331" s="8"/>
      <c r="DF331" s="8"/>
      <c r="DG331" s="8"/>
      <c r="DH331" s="8"/>
      <c r="DI331" s="8"/>
      <c r="DJ331" s="8"/>
      <c r="DK331" s="8"/>
      <c r="DL331" s="8"/>
      <c r="DM331" s="8"/>
      <c r="DN331" s="8"/>
      <c r="DO331" s="8"/>
      <c r="DP331" s="8"/>
      <c r="DQ331" s="8"/>
      <c r="DR331" s="8"/>
      <c r="DS331" s="8"/>
      <c r="DT331" s="8"/>
      <c r="DU331" s="8"/>
      <c r="DV331" s="8"/>
      <c r="DW331" s="8"/>
      <c r="DX331" s="8"/>
      <c r="DY331" s="8"/>
      <c r="DZ331" s="8"/>
      <c r="EA331" s="8"/>
      <c r="EB331" s="8"/>
      <c r="EC331" s="8"/>
      <c r="ED331" s="8"/>
      <c r="EE331" s="8"/>
      <c r="EF331" s="8"/>
      <c r="EG331" s="8"/>
      <c r="EH331" s="8"/>
      <c r="EI331" s="8"/>
      <c r="EJ331" s="8"/>
      <c r="EK331" s="8"/>
      <c r="EL331" s="8"/>
      <c r="EM331" s="8"/>
      <c r="EN331" s="8"/>
      <c r="EO331" s="8"/>
      <c r="EP331" s="8"/>
      <c r="EQ331" s="8"/>
      <c r="ER331" s="8"/>
    </row>
    <row r="332" spans="2:148" s="42" customFormat="1" ht="12.95" customHeight="1" x14ac:dyDescent="0.2">
      <c r="B332" s="43"/>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c r="CW332" s="8"/>
      <c r="CX332" s="8"/>
      <c r="CY332" s="8"/>
      <c r="CZ332" s="8"/>
      <c r="DA332" s="8"/>
      <c r="DB332" s="8"/>
      <c r="DC332" s="8"/>
      <c r="DD332" s="8"/>
      <c r="DE332" s="8"/>
      <c r="DF332" s="8"/>
      <c r="DG332" s="8"/>
      <c r="DH332" s="8"/>
      <c r="DI332" s="8"/>
      <c r="DJ332" s="8"/>
      <c r="DK332" s="8"/>
      <c r="DL332" s="8"/>
      <c r="DM332" s="8"/>
      <c r="DN332" s="8"/>
      <c r="DO332" s="8"/>
      <c r="DP332" s="8"/>
      <c r="DQ332" s="8"/>
      <c r="DR332" s="8"/>
      <c r="DS332" s="8"/>
      <c r="DT332" s="8"/>
      <c r="DU332" s="8"/>
      <c r="DV332" s="8"/>
      <c r="DW332" s="8"/>
      <c r="DX332" s="8"/>
      <c r="DY332" s="8"/>
      <c r="DZ332" s="8"/>
      <c r="EA332" s="8"/>
      <c r="EB332" s="8"/>
      <c r="EC332" s="8"/>
      <c r="ED332" s="8"/>
      <c r="EE332" s="8"/>
      <c r="EF332" s="8"/>
      <c r="EG332" s="8"/>
      <c r="EH332" s="8"/>
      <c r="EI332" s="8"/>
      <c r="EJ332" s="8"/>
      <c r="EK332" s="8"/>
      <c r="EL332" s="8"/>
      <c r="EM332" s="8"/>
      <c r="EN332" s="8"/>
      <c r="EO332" s="8"/>
      <c r="EP332" s="8"/>
      <c r="EQ332" s="8"/>
      <c r="ER332" s="8"/>
    </row>
    <row r="333" spans="2:148" s="42" customFormat="1" ht="12.95" customHeight="1" x14ac:dyDescent="0.2">
      <c r="B333" s="43"/>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8"/>
      <c r="DM333" s="8"/>
      <c r="DN333" s="8"/>
      <c r="DO333" s="8"/>
      <c r="DP333" s="8"/>
      <c r="DQ333" s="8"/>
      <c r="DR333" s="8"/>
      <c r="DS333" s="8"/>
      <c r="DT333" s="8"/>
      <c r="DU333" s="8"/>
      <c r="DV333" s="8"/>
      <c r="DW333" s="8"/>
      <c r="DX333" s="8"/>
      <c r="DY333" s="8"/>
      <c r="DZ333" s="8"/>
      <c r="EA333" s="8"/>
      <c r="EB333" s="8"/>
      <c r="EC333" s="8"/>
      <c r="ED333" s="8"/>
      <c r="EE333" s="8"/>
      <c r="EF333" s="8"/>
      <c r="EG333" s="8"/>
      <c r="EH333" s="8"/>
      <c r="EI333" s="8"/>
      <c r="EJ333" s="8"/>
      <c r="EK333" s="8"/>
      <c r="EL333" s="8"/>
      <c r="EM333" s="8"/>
      <c r="EN333" s="8"/>
      <c r="EO333" s="8"/>
      <c r="EP333" s="8"/>
      <c r="EQ333" s="8"/>
      <c r="ER333" s="8"/>
    </row>
    <row r="334" spans="2:148" s="42" customFormat="1" ht="12.95" customHeight="1" x14ac:dyDescent="0.2">
      <c r="B334" s="43"/>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c r="CW334" s="8"/>
      <c r="CX334" s="8"/>
      <c r="CY334" s="8"/>
      <c r="CZ334" s="8"/>
      <c r="DA334" s="8"/>
      <c r="DB334" s="8"/>
      <c r="DC334" s="8"/>
      <c r="DD334" s="8"/>
      <c r="DE334" s="8"/>
      <c r="DF334" s="8"/>
      <c r="DG334" s="8"/>
      <c r="DH334" s="8"/>
      <c r="DI334" s="8"/>
      <c r="DJ334" s="8"/>
      <c r="DK334" s="8"/>
      <c r="DL334" s="8"/>
      <c r="DM334" s="8"/>
      <c r="DN334" s="8"/>
      <c r="DO334" s="8"/>
      <c r="DP334" s="8"/>
      <c r="DQ334" s="8"/>
      <c r="DR334" s="8"/>
      <c r="DS334" s="8"/>
      <c r="DT334" s="8"/>
      <c r="DU334" s="8"/>
      <c r="DV334" s="8"/>
      <c r="DW334" s="8"/>
      <c r="DX334" s="8"/>
      <c r="DY334" s="8"/>
      <c r="DZ334" s="8"/>
      <c r="EA334" s="8"/>
      <c r="EB334" s="8"/>
      <c r="EC334" s="8"/>
      <c r="ED334" s="8"/>
      <c r="EE334" s="8"/>
      <c r="EF334" s="8"/>
      <c r="EG334" s="8"/>
      <c r="EH334" s="8"/>
      <c r="EI334" s="8"/>
      <c r="EJ334" s="8"/>
      <c r="EK334" s="8"/>
      <c r="EL334" s="8"/>
      <c r="EM334" s="8"/>
      <c r="EN334" s="8"/>
      <c r="EO334" s="8"/>
      <c r="EP334" s="8"/>
      <c r="EQ334" s="8"/>
      <c r="ER334" s="8"/>
    </row>
    <row r="335" spans="2:148" s="42" customFormat="1" ht="12.95" customHeight="1" x14ac:dyDescent="0.2">
      <c r="B335" s="43"/>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c r="CW335" s="8"/>
      <c r="CX335" s="8"/>
      <c r="CY335" s="8"/>
      <c r="CZ335" s="8"/>
      <c r="DA335" s="8"/>
      <c r="DB335" s="8"/>
      <c r="DC335" s="8"/>
      <c r="DD335" s="8"/>
      <c r="DE335" s="8"/>
      <c r="DF335" s="8"/>
      <c r="DG335" s="8"/>
      <c r="DH335" s="8"/>
      <c r="DI335" s="8"/>
      <c r="DJ335" s="8"/>
      <c r="DK335" s="8"/>
      <c r="DL335" s="8"/>
      <c r="DM335" s="8"/>
      <c r="DN335" s="8"/>
      <c r="DO335" s="8"/>
      <c r="DP335" s="8"/>
      <c r="DQ335" s="8"/>
      <c r="DR335" s="8"/>
      <c r="DS335" s="8"/>
      <c r="DT335" s="8"/>
      <c r="DU335" s="8"/>
      <c r="DV335" s="8"/>
      <c r="DW335" s="8"/>
      <c r="DX335" s="8"/>
      <c r="DY335" s="8"/>
      <c r="DZ335" s="8"/>
      <c r="EA335" s="8"/>
      <c r="EB335" s="8"/>
      <c r="EC335" s="8"/>
      <c r="ED335" s="8"/>
      <c r="EE335" s="8"/>
      <c r="EF335" s="8"/>
      <c r="EG335" s="8"/>
      <c r="EH335" s="8"/>
      <c r="EI335" s="8"/>
      <c r="EJ335" s="8"/>
      <c r="EK335" s="8"/>
      <c r="EL335" s="8"/>
      <c r="EM335" s="8"/>
      <c r="EN335" s="8"/>
      <c r="EO335" s="8"/>
      <c r="EP335" s="8"/>
      <c r="EQ335" s="8"/>
      <c r="ER335" s="8"/>
    </row>
    <row r="336" spans="2:148" s="42" customFormat="1" ht="12.95" customHeight="1" x14ac:dyDescent="0.2">
      <c r="B336" s="43"/>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c r="CW336" s="8"/>
      <c r="CX336" s="8"/>
      <c r="CY336" s="8"/>
      <c r="CZ336" s="8"/>
      <c r="DA336" s="8"/>
      <c r="DB336" s="8"/>
      <c r="DC336" s="8"/>
      <c r="DD336" s="8"/>
      <c r="DE336" s="8"/>
      <c r="DF336" s="8"/>
      <c r="DG336" s="8"/>
      <c r="DH336" s="8"/>
      <c r="DI336" s="8"/>
      <c r="DJ336" s="8"/>
      <c r="DK336" s="8"/>
      <c r="DL336" s="8"/>
      <c r="DM336" s="8"/>
      <c r="DN336" s="8"/>
      <c r="DO336" s="8"/>
      <c r="DP336" s="8"/>
      <c r="DQ336" s="8"/>
      <c r="DR336" s="8"/>
      <c r="DS336" s="8"/>
      <c r="DT336" s="8"/>
      <c r="DU336" s="8"/>
      <c r="DV336" s="8"/>
      <c r="DW336" s="8"/>
      <c r="DX336" s="8"/>
      <c r="DY336" s="8"/>
      <c r="DZ336" s="8"/>
      <c r="EA336" s="8"/>
      <c r="EB336" s="8"/>
      <c r="EC336" s="8"/>
      <c r="ED336" s="8"/>
      <c r="EE336" s="8"/>
      <c r="EF336" s="8"/>
      <c r="EG336" s="8"/>
      <c r="EH336" s="8"/>
      <c r="EI336" s="8"/>
      <c r="EJ336" s="8"/>
      <c r="EK336" s="8"/>
      <c r="EL336" s="8"/>
      <c r="EM336" s="8"/>
      <c r="EN336" s="8"/>
      <c r="EO336" s="8"/>
      <c r="EP336" s="8"/>
      <c r="EQ336" s="8"/>
      <c r="ER336" s="8"/>
    </row>
    <row r="337" spans="2:148" s="42" customFormat="1" ht="12.95" customHeight="1" x14ac:dyDescent="0.2">
      <c r="B337" s="43"/>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c r="CW337" s="8"/>
      <c r="CX337" s="8"/>
      <c r="CY337" s="8"/>
      <c r="CZ337" s="8"/>
      <c r="DA337" s="8"/>
      <c r="DB337" s="8"/>
      <c r="DC337" s="8"/>
      <c r="DD337" s="8"/>
      <c r="DE337" s="8"/>
      <c r="DF337" s="8"/>
      <c r="DG337" s="8"/>
      <c r="DH337" s="8"/>
      <c r="DI337" s="8"/>
      <c r="DJ337" s="8"/>
      <c r="DK337" s="8"/>
      <c r="DL337" s="8"/>
      <c r="DM337" s="8"/>
      <c r="DN337" s="8"/>
      <c r="DO337" s="8"/>
      <c r="DP337" s="8"/>
      <c r="DQ337" s="8"/>
      <c r="DR337" s="8"/>
      <c r="DS337" s="8"/>
      <c r="DT337" s="8"/>
      <c r="DU337" s="8"/>
      <c r="DV337" s="8"/>
      <c r="DW337" s="8"/>
      <c r="DX337" s="8"/>
      <c r="DY337" s="8"/>
      <c r="DZ337" s="8"/>
      <c r="EA337" s="8"/>
      <c r="EB337" s="8"/>
      <c r="EC337" s="8"/>
      <c r="ED337" s="8"/>
      <c r="EE337" s="8"/>
      <c r="EF337" s="8"/>
      <c r="EG337" s="8"/>
      <c r="EH337" s="8"/>
      <c r="EI337" s="8"/>
      <c r="EJ337" s="8"/>
      <c r="EK337" s="8"/>
      <c r="EL337" s="8"/>
      <c r="EM337" s="8"/>
      <c r="EN337" s="8"/>
      <c r="EO337" s="8"/>
      <c r="EP337" s="8"/>
      <c r="EQ337" s="8"/>
      <c r="ER337" s="8"/>
    </row>
    <row r="338" spans="2:148" s="42" customFormat="1" ht="12.95" customHeight="1" x14ac:dyDescent="0.2">
      <c r="B338" s="43"/>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c r="CW338" s="8"/>
      <c r="CX338" s="8"/>
      <c r="CY338" s="8"/>
      <c r="CZ338" s="8"/>
      <c r="DA338" s="8"/>
      <c r="DB338" s="8"/>
      <c r="DC338" s="8"/>
      <c r="DD338" s="8"/>
      <c r="DE338" s="8"/>
      <c r="DF338" s="8"/>
      <c r="DG338" s="8"/>
      <c r="DH338" s="8"/>
      <c r="DI338" s="8"/>
      <c r="DJ338" s="8"/>
      <c r="DK338" s="8"/>
      <c r="DL338" s="8"/>
      <c r="DM338" s="8"/>
      <c r="DN338" s="8"/>
      <c r="DO338" s="8"/>
      <c r="DP338" s="8"/>
      <c r="DQ338" s="8"/>
      <c r="DR338" s="8"/>
      <c r="DS338" s="8"/>
      <c r="DT338" s="8"/>
      <c r="DU338" s="8"/>
      <c r="DV338" s="8"/>
      <c r="DW338" s="8"/>
      <c r="DX338" s="8"/>
      <c r="DY338" s="8"/>
      <c r="DZ338" s="8"/>
      <c r="EA338" s="8"/>
      <c r="EB338" s="8"/>
      <c r="EC338" s="8"/>
      <c r="ED338" s="8"/>
      <c r="EE338" s="8"/>
      <c r="EF338" s="8"/>
      <c r="EG338" s="8"/>
      <c r="EH338" s="8"/>
      <c r="EI338" s="8"/>
      <c r="EJ338" s="8"/>
      <c r="EK338" s="8"/>
      <c r="EL338" s="8"/>
      <c r="EM338" s="8"/>
      <c r="EN338" s="8"/>
      <c r="EO338" s="8"/>
      <c r="EP338" s="8"/>
      <c r="EQ338" s="8"/>
      <c r="ER338" s="8"/>
    </row>
    <row r="339" spans="2:148" s="42" customFormat="1" ht="12.95" customHeight="1" x14ac:dyDescent="0.2">
      <c r="B339" s="43"/>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c r="CW339" s="8"/>
      <c r="CX339" s="8"/>
      <c r="CY339" s="8"/>
      <c r="CZ339" s="8"/>
      <c r="DA339" s="8"/>
      <c r="DB339" s="8"/>
      <c r="DC339" s="8"/>
      <c r="DD339" s="8"/>
      <c r="DE339" s="8"/>
      <c r="DF339" s="8"/>
      <c r="DG339" s="8"/>
      <c r="DH339" s="8"/>
      <c r="DI339" s="8"/>
      <c r="DJ339" s="8"/>
      <c r="DK339" s="8"/>
      <c r="DL339" s="8"/>
      <c r="DM339" s="8"/>
      <c r="DN339" s="8"/>
      <c r="DO339" s="8"/>
      <c r="DP339" s="8"/>
      <c r="DQ339" s="8"/>
      <c r="DR339" s="8"/>
      <c r="DS339" s="8"/>
      <c r="DT339" s="8"/>
      <c r="DU339" s="8"/>
      <c r="DV339" s="8"/>
      <c r="DW339" s="8"/>
      <c r="DX339" s="8"/>
      <c r="DY339" s="8"/>
      <c r="DZ339" s="8"/>
      <c r="EA339" s="8"/>
      <c r="EB339" s="8"/>
      <c r="EC339" s="8"/>
      <c r="ED339" s="8"/>
      <c r="EE339" s="8"/>
      <c r="EF339" s="8"/>
      <c r="EG339" s="8"/>
      <c r="EH339" s="8"/>
      <c r="EI339" s="8"/>
      <c r="EJ339" s="8"/>
      <c r="EK339" s="8"/>
      <c r="EL339" s="8"/>
      <c r="EM339" s="8"/>
      <c r="EN339" s="8"/>
      <c r="EO339" s="8"/>
      <c r="EP339" s="8"/>
      <c r="EQ339" s="8"/>
      <c r="ER339" s="8"/>
    </row>
    <row r="340" spans="2:148" s="42" customFormat="1" ht="12.95" customHeight="1" x14ac:dyDescent="0.2">
      <c r="B340" s="43"/>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8"/>
      <c r="DM340" s="8"/>
      <c r="DN340" s="8"/>
      <c r="DO340" s="8"/>
      <c r="DP340" s="8"/>
      <c r="DQ340" s="8"/>
      <c r="DR340" s="8"/>
      <c r="DS340" s="8"/>
      <c r="DT340" s="8"/>
      <c r="DU340" s="8"/>
      <c r="DV340" s="8"/>
      <c r="DW340" s="8"/>
      <c r="DX340" s="8"/>
      <c r="DY340" s="8"/>
      <c r="DZ340" s="8"/>
      <c r="EA340" s="8"/>
      <c r="EB340" s="8"/>
      <c r="EC340" s="8"/>
      <c r="ED340" s="8"/>
      <c r="EE340" s="8"/>
      <c r="EF340" s="8"/>
      <c r="EG340" s="8"/>
      <c r="EH340" s="8"/>
      <c r="EI340" s="8"/>
      <c r="EJ340" s="8"/>
      <c r="EK340" s="8"/>
      <c r="EL340" s="8"/>
      <c r="EM340" s="8"/>
      <c r="EN340" s="8"/>
      <c r="EO340" s="8"/>
      <c r="EP340" s="8"/>
      <c r="EQ340" s="8"/>
      <c r="ER340" s="8"/>
    </row>
    <row r="341" spans="2:148" s="42" customFormat="1" ht="12.95" customHeight="1" x14ac:dyDescent="0.2">
      <c r="B341" s="43"/>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c r="CW341" s="8"/>
      <c r="CX341" s="8"/>
      <c r="CY341" s="8"/>
      <c r="CZ341" s="8"/>
      <c r="DA341" s="8"/>
      <c r="DB341" s="8"/>
      <c r="DC341" s="8"/>
      <c r="DD341" s="8"/>
      <c r="DE341" s="8"/>
      <c r="DF341" s="8"/>
      <c r="DG341" s="8"/>
      <c r="DH341" s="8"/>
      <c r="DI341" s="8"/>
      <c r="DJ341" s="8"/>
      <c r="DK341" s="8"/>
      <c r="DL341" s="8"/>
      <c r="DM341" s="8"/>
      <c r="DN341" s="8"/>
      <c r="DO341" s="8"/>
      <c r="DP341" s="8"/>
      <c r="DQ341" s="8"/>
      <c r="DR341" s="8"/>
      <c r="DS341" s="8"/>
      <c r="DT341" s="8"/>
      <c r="DU341" s="8"/>
      <c r="DV341" s="8"/>
      <c r="DW341" s="8"/>
      <c r="DX341" s="8"/>
      <c r="DY341" s="8"/>
      <c r="DZ341" s="8"/>
      <c r="EA341" s="8"/>
      <c r="EB341" s="8"/>
      <c r="EC341" s="8"/>
      <c r="ED341" s="8"/>
      <c r="EE341" s="8"/>
      <c r="EF341" s="8"/>
      <c r="EG341" s="8"/>
      <c r="EH341" s="8"/>
      <c r="EI341" s="8"/>
      <c r="EJ341" s="8"/>
      <c r="EK341" s="8"/>
      <c r="EL341" s="8"/>
      <c r="EM341" s="8"/>
      <c r="EN341" s="8"/>
      <c r="EO341" s="8"/>
      <c r="EP341" s="8"/>
      <c r="EQ341" s="8"/>
      <c r="ER341" s="8"/>
    </row>
    <row r="342" spans="2:148" s="42" customFormat="1" ht="12.95" customHeight="1" x14ac:dyDescent="0.2">
      <c r="B342" s="43"/>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c r="CW342" s="8"/>
      <c r="CX342" s="8"/>
      <c r="CY342" s="8"/>
      <c r="CZ342" s="8"/>
      <c r="DA342" s="8"/>
      <c r="DB342" s="8"/>
      <c r="DC342" s="8"/>
      <c r="DD342" s="8"/>
      <c r="DE342" s="8"/>
      <c r="DF342" s="8"/>
      <c r="DG342" s="8"/>
      <c r="DH342" s="8"/>
      <c r="DI342" s="8"/>
      <c r="DJ342" s="8"/>
      <c r="DK342" s="8"/>
      <c r="DL342" s="8"/>
      <c r="DM342" s="8"/>
      <c r="DN342" s="8"/>
      <c r="DO342" s="8"/>
      <c r="DP342" s="8"/>
      <c r="DQ342" s="8"/>
      <c r="DR342" s="8"/>
      <c r="DS342" s="8"/>
      <c r="DT342" s="8"/>
      <c r="DU342" s="8"/>
      <c r="DV342" s="8"/>
      <c r="DW342" s="8"/>
      <c r="DX342" s="8"/>
      <c r="DY342" s="8"/>
      <c r="DZ342" s="8"/>
      <c r="EA342" s="8"/>
      <c r="EB342" s="8"/>
      <c r="EC342" s="8"/>
      <c r="ED342" s="8"/>
      <c r="EE342" s="8"/>
      <c r="EF342" s="8"/>
      <c r="EG342" s="8"/>
      <c r="EH342" s="8"/>
      <c r="EI342" s="8"/>
      <c r="EJ342" s="8"/>
      <c r="EK342" s="8"/>
      <c r="EL342" s="8"/>
      <c r="EM342" s="8"/>
      <c r="EN342" s="8"/>
      <c r="EO342" s="8"/>
      <c r="EP342" s="8"/>
      <c r="EQ342" s="8"/>
      <c r="ER342" s="8"/>
    </row>
    <row r="343" spans="2:148" s="42" customFormat="1" ht="12.95" customHeight="1" x14ac:dyDescent="0.2">
      <c r="B343" s="43"/>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c r="CW343" s="8"/>
      <c r="CX343" s="8"/>
      <c r="CY343" s="8"/>
      <c r="CZ343" s="8"/>
      <c r="DA343" s="8"/>
      <c r="DB343" s="8"/>
      <c r="DC343" s="8"/>
      <c r="DD343" s="8"/>
      <c r="DE343" s="8"/>
      <c r="DF343" s="8"/>
      <c r="DG343" s="8"/>
      <c r="DH343" s="8"/>
      <c r="DI343" s="8"/>
      <c r="DJ343" s="8"/>
      <c r="DK343" s="8"/>
      <c r="DL343" s="8"/>
      <c r="DM343" s="8"/>
      <c r="DN343" s="8"/>
      <c r="DO343" s="8"/>
      <c r="DP343" s="8"/>
      <c r="DQ343" s="8"/>
      <c r="DR343" s="8"/>
      <c r="DS343" s="8"/>
      <c r="DT343" s="8"/>
      <c r="DU343" s="8"/>
      <c r="DV343" s="8"/>
      <c r="DW343" s="8"/>
      <c r="DX343" s="8"/>
      <c r="DY343" s="8"/>
      <c r="DZ343" s="8"/>
      <c r="EA343" s="8"/>
      <c r="EB343" s="8"/>
      <c r="EC343" s="8"/>
      <c r="ED343" s="8"/>
      <c r="EE343" s="8"/>
      <c r="EF343" s="8"/>
      <c r="EG343" s="8"/>
      <c r="EH343" s="8"/>
      <c r="EI343" s="8"/>
      <c r="EJ343" s="8"/>
      <c r="EK343" s="8"/>
      <c r="EL343" s="8"/>
      <c r="EM343" s="8"/>
      <c r="EN343" s="8"/>
      <c r="EO343" s="8"/>
      <c r="EP343" s="8"/>
      <c r="EQ343" s="8"/>
      <c r="ER343" s="8"/>
    </row>
    <row r="344" spans="2:148" s="42" customFormat="1" ht="12.95" customHeight="1" x14ac:dyDescent="0.2">
      <c r="B344" s="43"/>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c r="CW344" s="8"/>
      <c r="CX344" s="8"/>
      <c r="CY344" s="8"/>
      <c r="CZ344" s="8"/>
      <c r="DA344" s="8"/>
      <c r="DB344" s="8"/>
      <c r="DC344" s="8"/>
      <c r="DD344" s="8"/>
      <c r="DE344" s="8"/>
      <c r="DF344" s="8"/>
      <c r="DG344" s="8"/>
      <c r="DH344" s="8"/>
      <c r="DI344" s="8"/>
      <c r="DJ344" s="8"/>
      <c r="DK344" s="8"/>
      <c r="DL344" s="8"/>
      <c r="DM344" s="8"/>
      <c r="DN344" s="8"/>
      <c r="DO344" s="8"/>
      <c r="DP344" s="8"/>
      <c r="DQ344" s="8"/>
      <c r="DR344" s="8"/>
      <c r="DS344" s="8"/>
      <c r="DT344" s="8"/>
      <c r="DU344" s="8"/>
      <c r="DV344" s="8"/>
      <c r="DW344" s="8"/>
      <c r="DX344" s="8"/>
      <c r="DY344" s="8"/>
      <c r="DZ344" s="8"/>
      <c r="EA344" s="8"/>
      <c r="EB344" s="8"/>
      <c r="EC344" s="8"/>
      <c r="ED344" s="8"/>
      <c r="EE344" s="8"/>
      <c r="EF344" s="8"/>
      <c r="EG344" s="8"/>
      <c r="EH344" s="8"/>
      <c r="EI344" s="8"/>
      <c r="EJ344" s="8"/>
      <c r="EK344" s="8"/>
      <c r="EL344" s="8"/>
      <c r="EM344" s="8"/>
      <c r="EN344" s="8"/>
      <c r="EO344" s="8"/>
      <c r="EP344" s="8"/>
      <c r="EQ344" s="8"/>
      <c r="ER344" s="8"/>
    </row>
    <row r="345" spans="2:148" s="42" customFormat="1" ht="12.95" customHeight="1" x14ac:dyDescent="0.2">
      <c r="B345" s="43"/>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c r="CW345" s="8"/>
      <c r="CX345" s="8"/>
      <c r="CY345" s="8"/>
      <c r="CZ345" s="8"/>
      <c r="DA345" s="8"/>
      <c r="DB345" s="8"/>
      <c r="DC345" s="8"/>
      <c r="DD345" s="8"/>
      <c r="DE345" s="8"/>
      <c r="DF345" s="8"/>
      <c r="DG345" s="8"/>
      <c r="DH345" s="8"/>
      <c r="DI345" s="8"/>
      <c r="DJ345" s="8"/>
      <c r="DK345" s="8"/>
      <c r="DL345" s="8"/>
      <c r="DM345" s="8"/>
      <c r="DN345" s="8"/>
      <c r="DO345" s="8"/>
      <c r="DP345" s="8"/>
      <c r="DQ345" s="8"/>
      <c r="DR345" s="8"/>
      <c r="DS345" s="8"/>
      <c r="DT345" s="8"/>
      <c r="DU345" s="8"/>
      <c r="DV345" s="8"/>
      <c r="DW345" s="8"/>
      <c r="DX345" s="8"/>
      <c r="DY345" s="8"/>
      <c r="DZ345" s="8"/>
      <c r="EA345" s="8"/>
      <c r="EB345" s="8"/>
      <c r="EC345" s="8"/>
      <c r="ED345" s="8"/>
      <c r="EE345" s="8"/>
      <c r="EF345" s="8"/>
      <c r="EG345" s="8"/>
      <c r="EH345" s="8"/>
      <c r="EI345" s="8"/>
      <c r="EJ345" s="8"/>
      <c r="EK345" s="8"/>
      <c r="EL345" s="8"/>
      <c r="EM345" s="8"/>
      <c r="EN345" s="8"/>
      <c r="EO345" s="8"/>
      <c r="EP345" s="8"/>
      <c r="EQ345" s="8"/>
      <c r="ER345" s="8"/>
    </row>
    <row r="346" spans="2:148" s="42" customFormat="1" ht="12.95" customHeight="1" x14ac:dyDescent="0.2">
      <c r="B346" s="43"/>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c r="CW346" s="8"/>
      <c r="CX346" s="8"/>
      <c r="CY346" s="8"/>
      <c r="CZ346" s="8"/>
      <c r="DA346" s="8"/>
      <c r="DB346" s="8"/>
      <c r="DC346" s="8"/>
      <c r="DD346" s="8"/>
      <c r="DE346" s="8"/>
      <c r="DF346" s="8"/>
      <c r="DG346" s="8"/>
      <c r="DH346" s="8"/>
      <c r="DI346" s="8"/>
      <c r="DJ346" s="8"/>
      <c r="DK346" s="8"/>
      <c r="DL346" s="8"/>
      <c r="DM346" s="8"/>
      <c r="DN346" s="8"/>
      <c r="DO346" s="8"/>
      <c r="DP346" s="8"/>
      <c r="DQ346" s="8"/>
      <c r="DR346" s="8"/>
      <c r="DS346" s="8"/>
      <c r="DT346" s="8"/>
      <c r="DU346" s="8"/>
      <c r="DV346" s="8"/>
      <c r="DW346" s="8"/>
      <c r="DX346" s="8"/>
      <c r="DY346" s="8"/>
      <c r="DZ346" s="8"/>
      <c r="EA346" s="8"/>
      <c r="EB346" s="8"/>
      <c r="EC346" s="8"/>
      <c r="ED346" s="8"/>
      <c r="EE346" s="8"/>
      <c r="EF346" s="8"/>
      <c r="EG346" s="8"/>
      <c r="EH346" s="8"/>
      <c r="EI346" s="8"/>
      <c r="EJ346" s="8"/>
      <c r="EK346" s="8"/>
      <c r="EL346" s="8"/>
      <c r="EM346" s="8"/>
      <c r="EN346" s="8"/>
      <c r="EO346" s="8"/>
      <c r="EP346" s="8"/>
      <c r="EQ346" s="8"/>
      <c r="ER346" s="8"/>
    </row>
    <row r="347" spans="2:148" s="42" customFormat="1" ht="12.95" customHeight="1" x14ac:dyDescent="0.2">
      <c r="B347" s="43"/>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c r="CW347" s="8"/>
      <c r="CX347" s="8"/>
      <c r="CY347" s="8"/>
      <c r="CZ347" s="8"/>
      <c r="DA347" s="8"/>
      <c r="DB347" s="8"/>
      <c r="DC347" s="8"/>
      <c r="DD347" s="8"/>
      <c r="DE347" s="8"/>
      <c r="DF347" s="8"/>
      <c r="DG347" s="8"/>
      <c r="DH347" s="8"/>
      <c r="DI347" s="8"/>
      <c r="DJ347" s="8"/>
      <c r="DK347" s="8"/>
      <c r="DL347" s="8"/>
      <c r="DM347" s="8"/>
      <c r="DN347" s="8"/>
      <c r="DO347" s="8"/>
      <c r="DP347" s="8"/>
      <c r="DQ347" s="8"/>
      <c r="DR347" s="8"/>
      <c r="DS347" s="8"/>
      <c r="DT347" s="8"/>
      <c r="DU347" s="8"/>
      <c r="DV347" s="8"/>
      <c r="DW347" s="8"/>
      <c r="DX347" s="8"/>
      <c r="DY347" s="8"/>
      <c r="DZ347" s="8"/>
      <c r="EA347" s="8"/>
      <c r="EB347" s="8"/>
      <c r="EC347" s="8"/>
      <c r="ED347" s="8"/>
      <c r="EE347" s="8"/>
      <c r="EF347" s="8"/>
      <c r="EG347" s="8"/>
      <c r="EH347" s="8"/>
      <c r="EI347" s="8"/>
      <c r="EJ347" s="8"/>
      <c r="EK347" s="8"/>
      <c r="EL347" s="8"/>
      <c r="EM347" s="8"/>
      <c r="EN347" s="8"/>
      <c r="EO347" s="8"/>
      <c r="EP347" s="8"/>
      <c r="EQ347" s="8"/>
      <c r="ER347" s="8"/>
    </row>
    <row r="348" spans="2:148" s="42" customFormat="1" ht="12.95" customHeight="1" x14ac:dyDescent="0.2">
      <c r="B348" s="43"/>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c r="CW348" s="8"/>
      <c r="CX348" s="8"/>
      <c r="CY348" s="8"/>
      <c r="CZ348" s="8"/>
      <c r="DA348" s="8"/>
      <c r="DB348" s="8"/>
      <c r="DC348" s="8"/>
      <c r="DD348" s="8"/>
      <c r="DE348" s="8"/>
      <c r="DF348" s="8"/>
      <c r="DG348" s="8"/>
      <c r="DH348" s="8"/>
      <c r="DI348" s="8"/>
      <c r="DJ348" s="8"/>
      <c r="DK348" s="8"/>
      <c r="DL348" s="8"/>
      <c r="DM348" s="8"/>
      <c r="DN348" s="8"/>
      <c r="DO348" s="8"/>
      <c r="DP348" s="8"/>
      <c r="DQ348" s="8"/>
      <c r="DR348" s="8"/>
      <c r="DS348" s="8"/>
      <c r="DT348" s="8"/>
      <c r="DU348" s="8"/>
      <c r="DV348" s="8"/>
      <c r="DW348" s="8"/>
      <c r="DX348" s="8"/>
      <c r="DY348" s="8"/>
      <c r="DZ348" s="8"/>
      <c r="EA348" s="8"/>
      <c r="EB348" s="8"/>
      <c r="EC348" s="8"/>
      <c r="ED348" s="8"/>
      <c r="EE348" s="8"/>
      <c r="EF348" s="8"/>
      <c r="EG348" s="8"/>
      <c r="EH348" s="8"/>
      <c r="EI348" s="8"/>
      <c r="EJ348" s="8"/>
      <c r="EK348" s="8"/>
      <c r="EL348" s="8"/>
      <c r="EM348" s="8"/>
      <c r="EN348" s="8"/>
      <c r="EO348" s="8"/>
      <c r="EP348" s="8"/>
      <c r="EQ348" s="8"/>
      <c r="ER348" s="8"/>
    </row>
    <row r="349" spans="2:148" s="42" customFormat="1" ht="12.95" customHeight="1" x14ac:dyDescent="0.2">
      <c r="B349" s="43"/>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c r="CW349" s="8"/>
      <c r="CX349" s="8"/>
      <c r="CY349" s="8"/>
      <c r="CZ349" s="8"/>
      <c r="DA349" s="8"/>
      <c r="DB349" s="8"/>
      <c r="DC349" s="8"/>
      <c r="DD349" s="8"/>
      <c r="DE349" s="8"/>
      <c r="DF349" s="8"/>
      <c r="DG349" s="8"/>
      <c r="DH349" s="8"/>
      <c r="DI349" s="8"/>
      <c r="DJ349" s="8"/>
      <c r="DK349" s="8"/>
      <c r="DL349" s="8"/>
      <c r="DM349" s="8"/>
      <c r="DN349" s="8"/>
      <c r="DO349" s="8"/>
      <c r="DP349" s="8"/>
      <c r="DQ349" s="8"/>
      <c r="DR349" s="8"/>
      <c r="DS349" s="8"/>
      <c r="DT349" s="8"/>
      <c r="DU349" s="8"/>
      <c r="DV349" s="8"/>
      <c r="DW349" s="8"/>
      <c r="DX349" s="8"/>
      <c r="DY349" s="8"/>
      <c r="DZ349" s="8"/>
      <c r="EA349" s="8"/>
      <c r="EB349" s="8"/>
      <c r="EC349" s="8"/>
      <c r="ED349" s="8"/>
      <c r="EE349" s="8"/>
      <c r="EF349" s="8"/>
      <c r="EG349" s="8"/>
      <c r="EH349" s="8"/>
      <c r="EI349" s="8"/>
      <c r="EJ349" s="8"/>
      <c r="EK349" s="8"/>
      <c r="EL349" s="8"/>
      <c r="EM349" s="8"/>
      <c r="EN349" s="8"/>
      <c r="EO349" s="8"/>
      <c r="EP349" s="8"/>
      <c r="EQ349" s="8"/>
      <c r="ER349" s="8"/>
    </row>
    <row r="350" spans="2:148" s="42" customFormat="1" ht="12.95" customHeight="1" x14ac:dyDescent="0.2">
      <c r="B350" s="43"/>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c r="CW350" s="8"/>
      <c r="CX350" s="8"/>
      <c r="CY350" s="8"/>
      <c r="CZ350" s="8"/>
      <c r="DA350" s="8"/>
      <c r="DB350" s="8"/>
      <c r="DC350" s="8"/>
      <c r="DD350" s="8"/>
      <c r="DE350" s="8"/>
      <c r="DF350" s="8"/>
      <c r="DG350" s="8"/>
      <c r="DH350" s="8"/>
      <c r="DI350" s="8"/>
      <c r="DJ350" s="8"/>
      <c r="DK350" s="8"/>
      <c r="DL350" s="8"/>
      <c r="DM350" s="8"/>
      <c r="DN350" s="8"/>
      <c r="DO350" s="8"/>
      <c r="DP350" s="8"/>
      <c r="DQ350" s="8"/>
      <c r="DR350" s="8"/>
      <c r="DS350" s="8"/>
      <c r="DT350" s="8"/>
      <c r="DU350" s="8"/>
      <c r="DV350" s="8"/>
      <c r="DW350" s="8"/>
      <c r="DX350" s="8"/>
      <c r="DY350" s="8"/>
      <c r="DZ350" s="8"/>
      <c r="EA350" s="8"/>
      <c r="EB350" s="8"/>
      <c r="EC350" s="8"/>
      <c r="ED350" s="8"/>
      <c r="EE350" s="8"/>
      <c r="EF350" s="8"/>
      <c r="EG350" s="8"/>
      <c r="EH350" s="8"/>
      <c r="EI350" s="8"/>
      <c r="EJ350" s="8"/>
      <c r="EK350" s="8"/>
      <c r="EL350" s="8"/>
      <c r="EM350" s="8"/>
      <c r="EN350" s="8"/>
      <c r="EO350" s="8"/>
      <c r="EP350" s="8"/>
      <c r="EQ350" s="8"/>
      <c r="ER350" s="8"/>
    </row>
    <row r="351" spans="2:148" s="42" customFormat="1" ht="12.95" customHeight="1" x14ac:dyDescent="0.2">
      <c r="B351" s="43"/>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c r="CW351" s="8"/>
      <c r="CX351" s="8"/>
      <c r="CY351" s="8"/>
      <c r="CZ351" s="8"/>
      <c r="DA351" s="8"/>
      <c r="DB351" s="8"/>
      <c r="DC351" s="8"/>
      <c r="DD351" s="8"/>
      <c r="DE351" s="8"/>
      <c r="DF351" s="8"/>
      <c r="DG351" s="8"/>
      <c r="DH351" s="8"/>
      <c r="DI351" s="8"/>
      <c r="DJ351" s="8"/>
      <c r="DK351" s="8"/>
      <c r="DL351" s="8"/>
      <c r="DM351" s="8"/>
      <c r="DN351" s="8"/>
      <c r="DO351" s="8"/>
      <c r="DP351" s="8"/>
      <c r="DQ351" s="8"/>
      <c r="DR351" s="8"/>
      <c r="DS351" s="8"/>
      <c r="DT351" s="8"/>
      <c r="DU351" s="8"/>
      <c r="DV351" s="8"/>
      <c r="DW351" s="8"/>
      <c r="DX351" s="8"/>
      <c r="DY351" s="8"/>
      <c r="DZ351" s="8"/>
      <c r="EA351" s="8"/>
      <c r="EB351" s="8"/>
      <c r="EC351" s="8"/>
      <c r="ED351" s="8"/>
      <c r="EE351" s="8"/>
      <c r="EF351" s="8"/>
      <c r="EG351" s="8"/>
      <c r="EH351" s="8"/>
      <c r="EI351" s="8"/>
      <c r="EJ351" s="8"/>
      <c r="EK351" s="8"/>
      <c r="EL351" s="8"/>
      <c r="EM351" s="8"/>
      <c r="EN351" s="8"/>
      <c r="EO351" s="8"/>
      <c r="EP351" s="8"/>
      <c r="EQ351" s="8"/>
      <c r="ER351" s="8"/>
    </row>
    <row r="352" spans="2:148" s="42" customFormat="1" ht="12.95" customHeight="1" x14ac:dyDescent="0.2">
      <c r="B352" s="43"/>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c r="CW352" s="8"/>
      <c r="CX352" s="8"/>
      <c r="CY352" s="8"/>
      <c r="CZ352" s="8"/>
      <c r="DA352" s="8"/>
      <c r="DB352" s="8"/>
      <c r="DC352" s="8"/>
      <c r="DD352" s="8"/>
      <c r="DE352" s="8"/>
      <c r="DF352" s="8"/>
      <c r="DG352" s="8"/>
      <c r="DH352" s="8"/>
      <c r="DI352" s="8"/>
      <c r="DJ352" s="8"/>
      <c r="DK352" s="8"/>
      <c r="DL352" s="8"/>
      <c r="DM352" s="8"/>
      <c r="DN352" s="8"/>
      <c r="DO352" s="8"/>
      <c r="DP352" s="8"/>
      <c r="DQ352" s="8"/>
      <c r="DR352" s="8"/>
      <c r="DS352" s="8"/>
      <c r="DT352" s="8"/>
      <c r="DU352" s="8"/>
      <c r="DV352" s="8"/>
      <c r="DW352" s="8"/>
      <c r="DX352" s="8"/>
      <c r="DY352" s="8"/>
      <c r="DZ352" s="8"/>
      <c r="EA352" s="8"/>
      <c r="EB352" s="8"/>
      <c r="EC352" s="8"/>
      <c r="ED352" s="8"/>
      <c r="EE352" s="8"/>
      <c r="EF352" s="8"/>
      <c r="EG352" s="8"/>
      <c r="EH352" s="8"/>
      <c r="EI352" s="8"/>
      <c r="EJ352" s="8"/>
      <c r="EK352" s="8"/>
      <c r="EL352" s="8"/>
      <c r="EM352" s="8"/>
      <c r="EN352" s="8"/>
      <c r="EO352" s="8"/>
      <c r="EP352" s="8"/>
      <c r="EQ352" s="8"/>
      <c r="ER352" s="8"/>
    </row>
    <row r="353" spans="2:148" s="42" customFormat="1" ht="12.95" customHeight="1" x14ac:dyDescent="0.2">
      <c r="B353" s="43"/>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c r="CW353" s="8"/>
      <c r="CX353" s="8"/>
      <c r="CY353" s="8"/>
      <c r="CZ353" s="8"/>
      <c r="DA353" s="8"/>
      <c r="DB353" s="8"/>
      <c r="DC353" s="8"/>
      <c r="DD353" s="8"/>
      <c r="DE353" s="8"/>
      <c r="DF353" s="8"/>
      <c r="DG353" s="8"/>
      <c r="DH353" s="8"/>
      <c r="DI353" s="8"/>
      <c r="DJ353" s="8"/>
      <c r="DK353" s="8"/>
      <c r="DL353" s="8"/>
      <c r="DM353" s="8"/>
      <c r="DN353" s="8"/>
      <c r="DO353" s="8"/>
      <c r="DP353" s="8"/>
      <c r="DQ353" s="8"/>
      <c r="DR353" s="8"/>
      <c r="DS353" s="8"/>
      <c r="DT353" s="8"/>
      <c r="DU353" s="8"/>
      <c r="DV353" s="8"/>
      <c r="DW353" s="8"/>
      <c r="DX353" s="8"/>
      <c r="DY353" s="8"/>
      <c r="DZ353" s="8"/>
      <c r="EA353" s="8"/>
      <c r="EB353" s="8"/>
      <c r="EC353" s="8"/>
      <c r="ED353" s="8"/>
      <c r="EE353" s="8"/>
      <c r="EF353" s="8"/>
      <c r="EG353" s="8"/>
      <c r="EH353" s="8"/>
      <c r="EI353" s="8"/>
      <c r="EJ353" s="8"/>
      <c r="EK353" s="8"/>
      <c r="EL353" s="8"/>
      <c r="EM353" s="8"/>
      <c r="EN353" s="8"/>
      <c r="EO353" s="8"/>
      <c r="EP353" s="8"/>
      <c r="EQ353" s="8"/>
      <c r="ER353" s="8"/>
    </row>
    <row r="354" spans="2:148" s="42" customFormat="1" ht="12.95" customHeight="1" x14ac:dyDescent="0.2">
      <c r="B354" s="43"/>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c r="CW354" s="8"/>
      <c r="CX354" s="8"/>
      <c r="CY354" s="8"/>
      <c r="CZ354" s="8"/>
      <c r="DA354" s="8"/>
      <c r="DB354" s="8"/>
      <c r="DC354" s="8"/>
      <c r="DD354" s="8"/>
      <c r="DE354" s="8"/>
      <c r="DF354" s="8"/>
      <c r="DG354" s="8"/>
      <c r="DH354" s="8"/>
      <c r="DI354" s="8"/>
      <c r="DJ354" s="8"/>
      <c r="DK354" s="8"/>
      <c r="DL354" s="8"/>
      <c r="DM354" s="8"/>
      <c r="DN354" s="8"/>
      <c r="DO354" s="8"/>
      <c r="DP354" s="8"/>
      <c r="DQ354" s="8"/>
      <c r="DR354" s="8"/>
      <c r="DS354" s="8"/>
      <c r="DT354" s="8"/>
      <c r="DU354" s="8"/>
      <c r="DV354" s="8"/>
      <c r="DW354" s="8"/>
      <c r="DX354" s="8"/>
      <c r="DY354" s="8"/>
      <c r="DZ354" s="8"/>
      <c r="EA354" s="8"/>
      <c r="EB354" s="8"/>
      <c r="EC354" s="8"/>
      <c r="ED354" s="8"/>
      <c r="EE354" s="8"/>
      <c r="EF354" s="8"/>
      <c r="EG354" s="8"/>
      <c r="EH354" s="8"/>
      <c r="EI354" s="8"/>
      <c r="EJ354" s="8"/>
      <c r="EK354" s="8"/>
      <c r="EL354" s="8"/>
      <c r="EM354" s="8"/>
      <c r="EN354" s="8"/>
      <c r="EO354" s="8"/>
      <c r="EP354" s="8"/>
      <c r="EQ354" s="8"/>
      <c r="ER354" s="8"/>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1"/>
  <sheetViews>
    <sheetView zoomScaleNormal="100" workbookViewId="0">
      <pane xSplit="1" ySplit="5" topLeftCell="B84" activePane="bottomRight" state="frozen"/>
      <selection pane="topRight" activeCell="B1" sqref="B1"/>
      <selection pane="bottomLeft" activeCell="A7" sqref="A7"/>
      <selection pane="bottomRight" activeCell="E52" sqref="E52"/>
    </sheetView>
  </sheetViews>
  <sheetFormatPr defaultRowHeight="12.75" x14ac:dyDescent="0.2"/>
  <cols>
    <col min="1" max="1" width="15.42578125" style="43" customWidth="1"/>
    <col min="2" max="2" width="11.85546875" style="43" customWidth="1"/>
    <col min="3" max="3" width="12.140625" style="43" customWidth="1"/>
    <col min="4" max="4" width="12.85546875" style="43" customWidth="1"/>
    <col min="5" max="5" width="11.5703125" style="43" customWidth="1"/>
    <col min="6" max="6" width="12" style="43" customWidth="1"/>
    <col min="7" max="7" width="11.7109375" style="43" customWidth="1"/>
    <col min="8" max="8" width="12.28515625" style="43" customWidth="1"/>
    <col min="9" max="16384" width="9.140625" style="46"/>
  </cols>
  <sheetData>
    <row r="1" spans="1:8" s="50" customFormat="1" x14ac:dyDescent="0.2">
      <c r="A1" s="6" t="str">
        <f>[3]SUM!A1</f>
        <v>CY 2017 ALLOTMENT RELEASES</v>
      </c>
      <c r="B1" s="6"/>
      <c r="C1" s="6"/>
      <c r="H1" s="51"/>
    </row>
    <row r="2" spans="1:8" s="50" customFormat="1" x14ac:dyDescent="0.2">
      <c r="A2" s="52" t="s">
        <v>101</v>
      </c>
      <c r="B2" s="52"/>
      <c r="C2" s="52"/>
      <c r="F2" s="53"/>
    </row>
    <row r="3" spans="1:8" s="50" customFormat="1" x14ac:dyDescent="0.2">
      <c r="A3" s="6" t="str">
        <f>[3]SUM!A3</f>
        <v>JANUARY 1-OCTOBER 31, 2017</v>
      </c>
      <c r="B3" s="6"/>
      <c r="C3" s="6"/>
      <c r="F3" s="54"/>
      <c r="G3" s="55"/>
    </row>
    <row r="4" spans="1:8" s="50" customFormat="1" x14ac:dyDescent="0.2">
      <c r="A4" s="6" t="s">
        <v>2</v>
      </c>
      <c r="B4" s="6"/>
      <c r="C4" s="6"/>
    </row>
    <row r="5" spans="1:8" s="61" customFormat="1" ht="55.5" customHeight="1" x14ac:dyDescent="0.2">
      <c r="A5" s="56" t="s">
        <v>3</v>
      </c>
      <c r="B5" s="57" t="s">
        <v>102</v>
      </c>
      <c r="C5" s="57" t="s">
        <v>103</v>
      </c>
      <c r="D5" s="58" t="s">
        <v>104</v>
      </c>
      <c r="E5" s="57" t="s">
        <v>105</v>
      </c>
      <c r="F5" s="59" t="s">
        <v>106</v>
      </c>
      <c r="G5" s="57" t="s">
        <v>107</v>
      </c>
      <c r="H5" s="60" t="s">
        <v>100</v>
      </c>
    </row>
    <row r="6" spans="1:8" ht="13.5" hidden="1" customHeight="1" x14ac:dyDescent="0.2">
      <c r="A6" s="12" t="s">
        <v>14</v>
      </c>
      <c r="B6" s="62">
        <f>'[3]NEW GAA'!H7</f>
        <v>0</v>
      </c>
      <c r="C6" s="62">
        <f>'[3]NEW GAA'!L7</f>
        <v>0</v>
      </c>
      <c r="D6" s="62">
        <f>'[3]NEW GAA'!O7</f>
        <v>0</v>
      </c>
      <c r="E6" s="63">
        <f>'[3]NEW GAA'!R7</f>
        <v>0</v>
      </c>
      <c r="F6" s="64">
        <f>'[3]NEW GAA'!S7</f>
        <v>0</v>
      </c>
      <c r="G6" s="62">
        <f>'[3]NEW GAA'!V7</f>
        <v>0</v>
      </c>
      <c r="H6" s="63">
        <f t="shared" ref="H6:H11" si="0">SUM(B6:G6)</f>
        <v>0</v>
      </c>
    </row>
    <row r="7" spans="1:8" ht="13.5" customHeight="1" x14ac:dyDescent="0.2">
      <c r="A7" s="18" t="s">
        <v>15</v>
      </c>
      <c r="B7" s="62">
        <f>'[3]NEW GAA'!H8</f>
        <v>0</v>
      </c>
      <c r="C7" s="62">
        <f>'[3]NEW GAA'!L8</f>
        <v>0</v>
      </c>
      <c r="D7" s="62">
        <f>'[3]NEW GAA'!O8</f>
        <v>0</v>
      </c>
      <c r="E7" s="64">
        <f>'[3]NEW GAA'!R8</f>
        <v>0</v>
      </c>
      <c r="F7" s="64">
        <f>'[3]NEW GAA'!S8</f>
        <v>24228</v>
      </c>
      <c r="G7" s="62">
        <f>'[3]NEW GAA'!V8</f>
        <v>34092</v>
      </c>
      <c r="H7" s="64">
        <f t="shared" si="0"/>
        <v>58320</v>
      </c>
    </row>
    <row r="8" spans="1:8" ht="13.5" customHeight="1" x14ac:dyDescent="0.2">
      <c r="A8" s="18" t="s">
        <v>16</v>
      </c>
      <c r="B8" s="62">
        <f>'[3]NEW GAA'!H9</f>
        <v>0</v>
      </c>
      <c r="C8" s="62">
        <f>'[3]NEW GAA'!L9</f>
        <v>0</v>
      </c>
      <c r="D8" s="62">
        <f>'[3]NEW GAA'!O9</f>
        <v>0</v>
      </c>
      <c r="E8" s="64">
        <f>'[3]NEW GAA'!R9</f>
        <v>0</v>
      </c>
      <c r="F8" s="64">
        <f>'[3]NEW GAA'!S9</f>
        <v>16043</v>
      </c>
      <c r="G8" s="62">
        <f>'[3]NEW GAA'!V9</f>
        <v>1130</v>
      </c>
      <c r="H8" s="64">
        <f t="shared" si="0"/>
        <v>17173</v>
      </c>
    </row>
    <row r="9" spans="1:8" ht="13.5" customHeight="1" x14ac:dyDescent="0.2">
      <c r="A9" s="18" t="s">
        <v>17</v>
      </c>
      <c r="B9" s="62">
        <f>'[3]NEW GAA'!H10</f>
        <v>0</v>
      </c>
      <c r="C9" s="62">
        <f>'[3]NEW GAA'!L10</f>
        <v>0</v>
      </c>
      <c r="D9" s="62">
        <f>'[3]NEW GAA'!O10</f>
        <v>0</v>
      </c>
      <c r="E9" s="64">
        <f>'[3]NEW GAA'!R10</f>
        <v>0</v>
      </c>
      <c r="F9" s="64">
        <f>'[3]NEW GAA'!S10</f>
        <v>73682</v>
      </c>
      <c r="G9" s="62">
        <f>'[3]NEW GAA'!V10</f>
        <v>80208</v>
      </c>
      <c r="H9" s="64">
        <f t="shared" si="0"/>
        <v>153890</v>
      </c>
    </row>
    <row r="10" spans="1:8" ht="13.5" customHeight="1" x14ac:dyDescent="0.2">
      <c r="A10" s="18" t="s">
        <v>18</v>
      </c>
      <c r="B10" s="62">
        <f>'[3]NEW GAA'!H11</f>
        <v>0</v>
      </c>
      <c r="C10" s="62">
        <f>'[3]NEW GAA'!L11</f>
        <v>0</v>
      </c>
      <c r="D10" s="62">
        <f>'[3]NEW GAA'!O11</f>
        <v>0</v>
      </c>
      <c r="E10" s="64">
        <f>'[3]NEW GAA'!R11</f>
        <v>445</v>
      </c>
      <c r="F10" s="64">
        <f>'[3]NEW GAA'!S11</f>
        <v>85772</v>
      </c>
      <c r="G10" s="62">
        <f>'[3]NEW GAA'!V11</f>
        <v>118570</v>
      </c>
      <c r="H10" s="64">
        <f t="shared" si="0"/>
        <v>204787</v>
      </c>
    </row>
    <row r="11" spans="1:8" ht="13.5" customHeight="1" x14ac:dyDescent="0.2">
      <c r="A11" s="18" t="s">
        <v>19</v>
      </c>
      <c r="B11" s="62">
        <f>'[3]NEW GAA'!H12</f>
        <v>0</v>
      </c>
      <c r="C11" s="62">
        <f>'[3]NEW GAA'!L12</f>
        <v>0</v>
      </c>
      <c r="D11" s="62">
        <f>'[3]NEW GAA'!O12</f>
        <v>0</v>
      </c>
      <c r="E11" s="64">
        <f>'[3]NEW GAA'!R12</f>
        <v>0</v>
      </c>
      <c r="F11" s="64">
        <f>'[3]NEW GAA'!S12</f>
        <v>17357</v>
      </c>
      <c r="G11" s="62">
        <f>'[3]NEW GAA'!V12</f>
        <v>6308</v>
      </c>
      <c r="H11" s="64">
        <f t="shared" si="0"/>
        <v>23665</v>
      </c>
    </row>
    <row r="12" spans="1:8" ht="13.5" customHeight="1" x14ac:dyDescent="0.2">
      <c r="A12" s="16" t="s">
        <v>20</v>
      </c>
      <c r="B12" s="64">
        <f t="shared" ref="B12:H12" si="1">SUM(B13:B14)</f>
        <v>0</v>
      </c>
      <c r="C12" s="27">
        <f t="shared" si="1"/>
        <v>0</v>
      </c>
      <c r="D12" s="62">
        <f t="shared" si="1"/>
        <v>0</v>
      </c>
      <c r="E12" s="64">
        <f t="shared" si="1"/>
        <v>0</v>
      </c>
      <c r="F12" s="64">
        <f t="shared" si="1"/>
        <v>1744601</v>
      </c>
      <c r="G12" s="62">
        <f t="shared" si="1"/>
        <v>1315220</v>
      </c>
      <c r="H12" s="64">
        <f t="shared" si="1"/>
        <v>3059821</v>
      </c>
    </row>
    <row r="13" spans="1:8" ht="13.5" hidden="1" customHeight="1" x14ac:dyDescent="0.2">
      <c r="A13" s="16" t="s">
        <v>21</v>
      </c>
      <c r="B13" s="62">
        <f>'[3]NEW GAA'!H14</f>
        <v>0</v>
      </c>
      <c r="C13" s="62">
        <f>'[3]NEW GAA'!L14</f>
        <v>0</v>
      </c>
      <c r="D13" s="62">
        <f>'[3]NEW GAA'!O14</f>
        <v>0</v>
      </c>
      <c r="E13" s="64">
        <f>'[3]NEW GAA'!R14</f>
        <v>0</v>
      </c>
      <c r="F13" s="64">
        <f>'[3]NEW GAA'!S14</f>
        <v>0</v>
      </c>
      <c r="G13" s="62">
        <f>'[3]NEW GAA'!V14</f>
        <v>10556</v>
      </c>
      <c r="H13" s="64">
        <f t="shared" ref="H13:H19" si="2">SUM(B13:G13)</f>
        <v>10556</v>
      </c>
    </row>
    <row r="14" spans="1:8" ht="13.5" hidden="1" customHeight="1" x14ac:dyDescent="0.2">
      <c r="A14" s="16" t="s">
        <v>22</v>
      </c>
      <c r="B14" s="62">
        <f>'[3]NEW GAA'!H15</f>
        <v>0</v>
      </c>
      <c r="C14" s="62">
        <f>'[3]NEW GAA'!L15</f>
        <v>0</v>
      </c>
      <c r="D14" s="62">
        <f>'[3]NEW GAA'!O15</f>
        <v>0</v>
      </c>
      <c r="E14" s="64">
        <f>'[3]NEW GAA'!R15</f>
        <v>0</v>
      </c>
      <c r="F14" s="64">
        <f>'[3]NEW GAA'!S15</f>
        <v>1744601</v>
      </c>
      <c r="G14" s="62">
        <f>'[3]NEW GAA'!V15</f>
        <v>1304664</v>
      </c>
      <c r="H14" s="64">
        <f t="shared" si="2"/>
        <v>3049265</v>
      </c>
    </row>
    <row r="15" spans="1:8" ht="13.5" customHeight="1" x14ac:dyDescent="0.2">
      <c r="A15" s="16" t="s">
        <v>23</v>
      </c>
      <c r="B15" s="62">
        <f>'[3]NEW GAA'!H16</f>
        <v>0</v>
      </c>
      <c r="C15" s="62">
        <f>'[3]NEW GAA'!L16</f>
        <v>0</v>
      </c>
      <c r="D15" s="62">
        <f>'[3]NEW GAA'!O16</f>
        <v>82682</v>
      </c>
      <c r="E15" s="64">
        <f>'[3]NEW GAA'!R16</f>
        <v>0</v>
      </c>
      <c r="F15" s="64">
        <f>'[3]NEW GAA'!S16</f>
        <v>1193347</v>
      </c>
      <c r="G15" s="62">
        <f>'[3]NEW GAA'!V16</f>
        <v>457352</v>
      </c>
      <c r="H15" s="64">
        <f t="shared" si="2"/>
        <v>1733381</v>
      </c>
    </row>
    <row r="16" spans="1:8" ht="13.5" customHeight="1" x14ac:dyDescent="0.2">
      <c r="A16" s="16" t="s">
        <v>24</v>
      </c>
      <c r="B16" s="62">
        <f>'[3]NEW GAA'!H17</f>
        <v>0</v>
      </c>
      <c r="C16" s="62">
        <f>'[3]NEW GAA'!L17</f>
        <v>0</v>
      </c>
      <c r="D16" s="62">
        <f>'[3]NEW GAA'!O17</f>
        <v>0</v>
      </c>
      <c r="E16" s="64">
        <f>'[3]NEW GAA'!R17</f>
        <v>0</v>
      </c>
      <c r="F16" s="64">
        <f>'[3]NEW GAA'!S17</f>
        <v>12619</v>
      </c>
      <c r="G16" s="62">
        <f>'[3]NEW GAA'!V17</f>
        <v>9596</v>
      </c>
      <c r="H16" s="64">
        <f t="shared" si="2"/>
        <v>22215</v>
      </c>
    </row>
    <row r="17" spans="1:8" ht="13.5" customHeight="1" x14ac:dyDescent="0.2">
      <c r="A17" s="16" t="s">
        <v>25</v>
      </c>
      <c r="B17" s="62">
        <f>'[3]NEW GAA'!H18</f>
        <v>0</v>
      </c>
      <c r="C17" s="62">
        <f>'[3]NEW GAA'!L18</f>
        <v>0</v>
      </c>
      <c r="D17" s="62">
        <f>'[3]NEW GAA'!O18</f>
        <v>0</v>
      </c>
      <c r="E17" s="64">
        <f>'[3]NEW GAA'!R18</f>
        <v>0</v>
      </c>
      <c r="F17" s="64">
        <f>'[3]NEW GAA'!S18</f>
        <v>9830</v>
      </c>
      <c r="G17" s="62">
        <f>'[3]NEW GAA'!V18</f>
        <v>144596</v>
      </c>
      <c r="H17" s="64">
        <f t="shared" si="2"/>
        <v>154426</v>
      </c>
    </row>
    <row r="18" spans="1:8" ht="13.5" customHeight="1" x14ac:dyDescent="0.2">
      <c r="A18" s="16" t="s">
        <v>26</v>
      </c>
      <c r="B18" s="62">
        <f>'[3]NEW GAA'!H19</f>
        <v>0</v>
      </c>
      <c r="C18" s="62">
        <f>'[3]NEW GAA'!L19</f>
        <v>0</v>
      </c>
      <c r="D18" s="62">
        <f>'[3]NEW GAA'!O19</f>
        <v>1000000</v>
      </c>
      <c r="E18" s="64">
        <f>'[3]NEW GAA'!R19</f>
        <v>0</v>
      </c>
      <c r="F18" s="64">
        <f>'[3]NEW GAA'!S19</f>
        <v>11511</v>
      </c>
      <c r="G18" s="62">
        <f>'[3]NEW GAA'!V19</f>
        <v>125911</v>
      </c>
      <c r="H18" s="64">
        <f t="shared" si="2"/>
        <v>1137422</v>
      </c>
    </row>
    <row r="19" spans="1:8" ht="13.5" customHeight="1" x14ac:dyDescent="0.2">
      <c r="A19" s="16" t="s">
        <v>27</v>
      </c>
      <c r="B19" s="62">
        <f>'[3]NEW GAA'!H20</f>
        <v>0</v>
      </c>
      <c r="C19" s="62">
        <f>'[3]NEW GAA'!L20</f>
        <v>0</v>
      </c>
      <c r="D19" s="62">
        <f>'[3]NEW GAA'!O20</f>
        <v>0</v>
      </c>
      <c r="E19" s="64">
        <f>'[3]NEW GAA'!R20</f>
        <v>20601</v>
      </c>
      <c r="F19" s="64">
        <f>'[3]NEW GAA'!S20</f>
        <v>0</v>
      </c>
      <c r="G19" s="62">
        <f>'[3]NEW GAA'!V20</f>
        <v>90509</v>
      </c>
      <c r="H19" s="64">
        <f t="shared" si="2"/>
        <v>111110</v>
      </c>
    </row>
    <row r="20" spans="1:8" ht="13.5" customHeight="1" x14ac:dyDescent="0.2">
      <c r="A20" s="16" t="s">
        <v>28</v>
      </c>
      <c r="B20" s="62">
        <f t="shared" ref="B20:H20" si="3">SUM(B21:B22)</f>
        <v>0</v>
      </c>
      <c r="C20" s="62">
        <f t="shared" si="3"/>
        <v>0</v>
      </c>
      <c r="D20" s="62">
        <f t="shared" si="3"/>
        <v>500000</v>
      </c>
      <c r="E20" s="64">
        <f t="shared" si="3"/>
        <v>167516</v>
      </c>
      <c r="F20" s="64">
        <f t="shared" si="3"/>
        <v>1281590</v>
      </c>
      <c r="G20" s="62">
        <f t="shared" si="3"/>
        <v>324224</v>
      </c>
      <c r="H20" s="64">
        <f t="shared" si="3"/>
        <v>2273330</v>
      </c>
    </row>
    <row r="21" spans="1:8" ht="13.5" hidden="1" customHeight="1" x14ac:dyDescent="0.2">
      <c r="A21" s="16" t="s">
        <v>21</v>
      </c>
      <c r="B21" s="62">
        <f>'[3]NEW GAA'!H22</f>
        <v>0</v>
      </c>
      <c r="C21" s="62">
        <f>'[3]NEW GAA'!L22</f>
        <v>0</v>
      </c>
      <c r="D21" s="62">
        <f>'[3]NEW GAA'!O22</f>
        <v>500000</v>
      </c>
      <c r="E21" s="64">
        <f>'[3]NEW GAA'!R22</f>
        <v>167516</v>
      </c>
      <c r="F21" s="64">
        <f>'[3]NEW GAA'!S22</f>
        <v>19744</v>
      </c>
      <c r="G21" s="62">
        <f>'[3]NEW GAA'!V22</f>
        <v>146032</v>
      </c>
      <c r="H21" s="64">
        <f>SUM(B21:G21)</f>
        <v>833292</v>
      </c>
    </row>
    <row r="22" spans="1:8" ht="13.5" hidden="1" customHeight="1" x14ac:dyDescent="0.2">
      <c r="A22" s="16" t="s">
        <v>22</v>
      </c>
      <c r="B22" s="62">
        <f>'[3]NEW GAA'!H23</f>
        <v>0</v>
      </c>
      <c r="C22" s="62">
        <f>'[3]NEW GAA'!L23</f>
        <v>0</v>
      </c>
      <c r="D22" s="62">
        <f>'[3]NEW GAA'!O23</f>
        <v>0</v>
      </c>
      <c r="E22" s="64">
        <f>'[3]NEW GAA'!R23</f>
        <v>0</v>
      </c>
      <c r="F22" s="64">
        <f>'[3]NEW GAA'!S23</f>
        <v>1261846</v>
      </c>
      <c r="G22" s="62">
        <f>'[3]NEW GAA'!V23</f>
        <v>178192</v>
      </c>
      <c r="H22" s="64">
        <f>SUM(B22:G22)</f>
        <v>1440038</v>
      </c>
    </row>
    <row r="23" spans="1:8" ht="13.5" customHeight="1" x14ac:dyDescent="0.2">
      <c r="A23" s="16" t="s">
        <v>29</v>
      </c>
      <c r="B23" s="62"/>
      <c r="C23" s="62"/>
      <c r="D23" s="62"/>
      <c r="E23" s="64"/>
      <c r="F23" s="64">
        <f>'[3]NEW GAA'!S24</f>
        <v>49938</v>
      </c>
      <c r="G23" s="62">
        <f>'[3]NEW GAA'!V24</f>
        <v>2984</v>
      </c>
      <c r="H23" s="64">
        <f>SUM(B23:G23)</f>
        <v>52922</v>
      </c>
    </row>
    <row r="24" spans="1:8" ht="13.5" customHeight="1" x14ac:dyDescent="0.2">
      <c r="A24" s="16" t="s">
        <v>30</v>
      </c>
      <c r="B24" s="62">
        <f>'[3]NEW GAA'!H25</f>
        <v>0</v>
      </c>
      <c r="C24" s="62">
        <f>'[3]NEW GAA'!L25</f>
        <v>28756</v>
      </c>
      <c r="D24" s="62">
        <f>'[3]NEW GAA'!O25</f>
        <v>0</v>
      </c>
      <c r="E24" s="64">
        <f>'[3]NEW GAA'!R25</f>
        <v>2636072</v>
      </c>
      <c r="F24" s="64">
        <f>'[3]NEW GAA'!S25</f>
        <v>7907258</v>
      </c>
      <c r="G24" s="62">
        <f>'[3]NEW GAA'!V25</f>
        <v>31954874</v>
      </c>
      <c r="H24" s="64">
        <f>SUM(B24:G24)</f>
        <v>42526960</v>
      </c>
    </row>
    <row r="25" spans="1:8" ht="13.5" customHeight="1" x14ac:dyDescent="0.2">
      <c r="A25" s="16" t="s">
        <v>31</v>
      </c>
      <c r="B25" s="62">
        <f>'[3]NEW GAA'!H26</f>
        <v>0</v>
      </c>
      <c r="C25" s="62">
        <f>'[3]NEW GAA'!L26</f>
        <v>0</v>
      </c>
      <c r="D25" s="62">
        <f>'[3]NEW GAA'!O26</f>
        <v>0</v>
      </c>
      <c r="E25" s="64">
        <f>'[3]NEW GAA'!R26</f>
        <v>580680</v>
      </c>
      <c r="F25" s="64">
        <f>'[3]NEW GAA'!S26</f>
        <v>220265</v>
      </c>
      <c r="G25" s="62">
        <f>'[3]NEW GAA'!V26</f>
        <v>1300262</v>
      </c>
      <c r="H25" s="64">
        <f>SUM(B25:G25)</f>
        <v>2101207</v>
      </c>
    </row>
    <row r="26" spans="1:8" ht="13.5" customHeight="1" x14ac:dyDescent="0.2">
      <c r="A26" s="16" t="s">
        <v>32</v>
      </c>
      <c r="B26" s="62">
        <f t="shared" ref="B26:F26" si="4">+B27+B28</f>
        <v>0</v>
      </c>
      <c r="C26" s="62">
        <f t="shared" si="4"/>
        <v>0</v>
      </c>
      <c r="D26" s="62">
        <f t="shared" si="4"/>
        <v>0</v>
      </c>
      <c r="E26" s="64">
        <f t="shared" si="4"/>
        <v>0</v>
      </c>
      <c r="F26" s="64">
        <f t="shared" si="4"/>
        <v>383300</v>
      </c>
      <c r="G26" s="62">
        <f>+G27+G28</f>
        <v>194620</v>
      </c>
      <c r="H26" s="64">
        <f>+H27+H28</f>
        <v>577920</v>
      </c>
    </row>
    <row r="27" spans="1:8" ht="13.5" hidden="1" customHeight="1" x14ac:dyDescent="0.2">
      <c r="A27" s="16" t="s">
        <v>21</v>
      </c>
      <c r="B27" s="62">
        <f>'[3]NEW GAA'!H28</f>
        <v>0</v>
      </c>
      <c r="C27" s="62">
        <f>'[3]NEW GAA'!L28</f>
        <v>0</v>
      </c>
      <c r="D27" s="62">
        <f>'[3]NEW GAA'!O28</f>
        <v>0</v>
      </c>
      <c r="E27" s="64">
        <f>'[3]NEW GAA'!R28</f>
        <v>0</v>
      </c>
      <c r="F27" s="64">
        <f>'[3]NEW GAA'!S28</f>
        <v>383300</v>
      </c>
      <c r="G27" s="62">
        <f>'[3]NEW GAA'!V28</f>
        <v>194620</v>
      </c>
      <c r="H27" s="64">
        <f>SUM(B27:G27)</f>
        <v>577920</v>
      </c>
    </row>
    <row r="28" spans="1:8" ht="13.5" hidden="1" customHeight="1" x14ac:dyDescent="0.2">
      <c r="A28" s="16" t="s">
        <v>22</v>
      </c>
      <c r="B28" s="62">
        <f>'[3]NEW GAA'!H29</f>
        <v>0</v>
      </c>
      <c r="C28" s="62">
        <f>'[3]NEW GAA'!L29</f>
        <v>0</v>
      </c>
      <c r="D28" s="62">
        <f>'[3]NEW GAA'!O29</f>
        <v>0</v>
      </c>
      <c r="E28" s="64">
        <f>'[3]NEW GAA'!R29</f>
        <v>0</v>
      </c>
      <c r="F28" s="64">
        <f>'[3]NEW GAA'!S29</f>
        <v>0</v>
      </c>
      <c r="G28" s="62">
        <f>'[3]NEW GAA'!V29</f>
        <v>0</v>
      </c>
      <c r="H28" s="64">
        <f>SUM(B28:G28)</f>
        <v>0</v>
      </c>
    </row>
    <row r="29" spans="1:8" ht="13.5" customHeight="1" x14ac:dyDescent="0.2">
      <c r="A29" s="16" t="s">
        <v>33</v>
      </c>
      <c r="B29" s="62">
        <f>'[3]NEW GAA'!H30</f>
        <v>0</v>
      </c>
      <c r="C29" s="62">
        <f>'[3]NEW GAA'!L30</f>
        <v>0</v>
      </c>
      <c r="D29" s="62">
        <f>'[3]NEW GAA'!O30</f>
        <v>1250000</v>
      </c>
      <c r="E29" s="64">
        <f>'[3]NEW GAA'!R30</f>
        <v>3560963</v>
      </c>
      <c r="F29" s="64">
        <f>'[3]NEW GAA'!S30</f>
        <v>3125815</v>
      </c>
      <c r="G29" s="62">
        <f>'[3]NEW GAA'!V30</f>
        <v>49472699</v>
      </c>
      <c r="H29" s="64">
        <f>SUM(B29:G29)</f>
        <v>57409477</v>
      </c>
    </row>
    <row r="30" spans="1:8" ht="13.5" customHeight="1" x14ac:dyDescent="0.2">
      <c r="A30" s="16" t="s">
        <v>34</v>
      </c>
      <c r="B30" s="62">
        <f t="shared" ref="B30:H30" si="5">+B31+B32</f>
        <v>0</v>
      </c>
      <c r="C30" s="62">
        <f t="shared" si="5"/>
        <v>0</v>
      </c>
      <c r="D30" s="62">
        <f t="shared" si="5"/>
        <v>6719564</v>
      </c>
      <c r="E30" s="64">
        <f t="shared" si="5"/>
        <v>370000</v>
      </c>
      <c r="F30" s="64">
        <f t="shared" si="5"/>
        <v>148742</v>
      </c>
      <c r="G30" s="64">
        <f t="shared" si="5"/>
        <v>132738</v>
      </c>
      <c r="H30" s="64">
        <f t="shared" si="5"/>
        <v>7371044</v>
      </c>
    </row>
    <row r="31" spans="1:8" ht="13.5" hidden="1" customHeight="1" x14ac:dyDescent="0.2">
      <c r="A31" s="16" t="s">
        <v>21</v>
      </c>
      <c r="B31" s="62">
        <f>'[3]NEW GAA'!H32</f>
        <v>0</v>
      </c>
      <c r="C31" s="62">
        <f>'[3]NEW GAA'!L32</f>
        <v>0</v>
      </c>
      <c r="D31" s="62">
        <f>'[3]NEW GAA'!O32</f>
        <v>6719564</v>
      </c>
      <c r="E31" s="64">
        <f>'[3]NEW GAA'!R32</f>
        <v>370000</v>
      </c>
      <c r="F31" s="64">
        <f>'[3]NEW GAA'!S32</f>
        <v>1670</v>
      </c>
      <c r="G31" s="62">
        <f>'[3]NEW GAA'!V32</f>
        <v>14631</v>
      </c>
      <c r="H31" s="64">
        <f t="shared" ref="H31:H47" si="6">SUM(B31:G31)</f>
        <v>7105865</v>
      </c>
    </row>
    <row r="32" spans="1:8" ht="13.5" hidden="1" customHeight="1" x14ac:dyDescent="0.2">
      <c r="A32" s="16" t="s">
        <v>22</v>
      </c>
      <c r="B32" s="62">
        <f>'[3]NEW GAA'!H33</f>
        <v>0</v>
      </c>
      <c r="C32" s="62">
        <f>'[3]NEW GAA'!L33</f>
        <v>0</v>
      </c>
      <c r="D32" s="62">
        <f>'[3]NEW GAA'!O33</f>
        <v>0</v>
      </c>
      <c r="E32" s="64">
        <f>'[3]NEW GAA'!R33</f>
        <v>0</v>
      </c>
      <c r="F32" s="64">
        <f>'[3]NEW GAA'!S33</f>
        <v>147072</v>
      </c>
      <c r="G32" s="62">
        <f>'[3]NEW GAA'!V33</f>
        <v>118107</v>
      </c>
      <c r="H32" s="64">
        <f t="shared" si="6"/>
        <v>265179</v>
      </c>
    </row>
    <row r="33" spans="1:8" ht="13.5" customHeight="1" x14ac:dyDescent="0.2">
      <c r="A33" s="16" t="s">
        <v>35</v>
      </c>
      <c r="B33" s="62">
        <f>'[3]NEW GAA'!H34</f>
        <v>0</v>
      </c>
      <c r="C33" s="62">
        <f>'[3]NEW GAA'!L34</f>
        <v>0</v>
      </c>
      <c r="D33" s="62">
        <f>'[3]NEW GAA'!O34</f>
        <v>0</v>
      </c>
      <c r="E33" s="64">
        <f>'[3]NEW GAA'!R34</f>
        <v>0</v>
      </c>
      <c r="F33" s="64">
        <f>'[3]NEW GAA'!S34</f>
        <v>73124</v>
      </c>
      <c r="G33" s="62">
        <f>'[3]NEW GAA'!V34</f>
        <v>37428</v>
      </c>
      <c r="H33" s="64">
        <f t="shared" si="6"/>
        <v>110552</v>
      </c>
    </row>
    <row r="34" spans="1:8" ht="13.5" customHeight="1" x14ac:dyDescent="0.2">
      <c r="A34" s="16" t="s">
        <v>36</v>
      </c>
      <c r="B34" s="62">
        <f>'[3]NEW GAA'!H35</f>
        <v>0</v>
      </c>
      <c r="C34" s="62">
        <f>'[3]NEW GAA'!L35</f>
        <v>0</v>
      </c>
      <c r="D34" s="62">
        <f>'[3]NEW GAA'!O35</f>
        <v>4031544</v>
      </c>
      <c r="E34" s="64">
        <f>'[3]NEW GAA'!R35</f>
        <v>0</v>
      </c>
      <c r="F34" s="64">
        <f>'[3]NEW GAA'!S35</f>
        <v>0</v>
      </c>
      <c r="G34" s="62">
        <f>'[3]NEW GAA'!V35</f>
        <v>13581</v>
      </c>
      <c r="H34" s="64">
        <f t="shared" si="6"/>
        <v>4045125</v>
      </c>
    </row>
    <row r="35" spans="1:8" ht="13.5" customHeight="1" x14ac:dyDescent="0.2">
      <c r="A35" s="16" t="s">
        <v>37</v>
      </c>
      <c r="B35" s="62">
        <f>'[3]NEW GAA'!H36</f>
        <v>0</v>
      </c>
      <c r="C35" s="62">
        <f>'[3]NEW GAA'!L36</f>
        <v>0</v>
      </c>
      <c r="D35" s="62">
        <f>'[3]NEW GAA'!O36</f>
        <v>0</v>
      </c>
      <c r="E35" s="64">
        <f>'[3]NEW GAA'!R36</f>
        <v>0</v>
      </c>
      <c r="F35" s="64">
        <f>'[3]NEW GAA'!S36</f>
        <v>9809</v>
      </c>
      <c r="G35" s="62">
        <f>'[3]NEW GAA'!V36</f>
        <v>10020</v>
      </c>
      <c r="H35" s="64">
        <f t="shared" si="6"/>
        <v>19829</v>
      </c>
    </row>
    <row r="36" spans="1:8" ht="13.5" customHeight="1" x14ac:dyDescent="0.2">
      <c r="A36" s="16" t="s">
        <v>38</v>
      </c>
      <c r="B36" s="62">
        <f>'[3]NEW GAA'!H37</f>
        <v>0</v>
      </c>
      <c r="C36" s="62">
        <f>'[3]NEW GAA'!L37</f>
        <v>0</v>
      </c>
      <c r="D36" s="62">
        <f>'[3]NEW GAA'!O37</f>
        <v>0</v>
      </c>
      <c r="E36" s="64">
        <f>'[3]NEW GAA'!R37</f>
        <v>0</v>
      </c>
      <c r="F36" s="64">
        <f>'[3]NEW GAA'!S37</f>
        <v>40791</v>
      </c>
      <c r="G36" s="62">
        <f>'[3]NEW GAA'!V37</f>
        <v>29992</v>
      </c>
      <c r="H36" s="64">
        <f t="shared" si="6"/>
        <v>70783</v>
      </c>
    </row>
    <row r="37" spans="1:8" ht="13.5" customHeight="1" x14ac:dyDescent="0.2">
      <c r="A37" s="16" t="s">
        <v>39</v>
      </c>
      <c r="B37" s="62">
        <f>'[3]NEW GAA'!H38</f>
        <v>0</v>
      </c>
      <c r="C37" s="62">
        <f>'[3]NEW GAA'!L38</f>
        <v>0</v>
      </c>
      <c r="D37" s="62">
        <f>'[3]NEW GAA'!O38</f>
        <v>0</v>
      </c>
      <c r="E37" s="64">
        <f>'[3]NEW GAA'!R38</f>
        <v>225866</v>
      </c>
      <c r="F37" s="64">
        <f>'[3]NEW GAA'!S38</f>
        <v>9973</v>
      </c>
      <c r="G37" s="62">
        <f>'[3]NEW GAA'!V38</f>
        <v>899304</v>
      </c>
      <c r="H37" s="64">
        <f t="shared" si="6"/>
        <v>1135143</v>
      </c>
    </row>
    <row r="38" spans="1:8" ht="13.5" customHeight="1" x14ac:dyDescent="0.2">
      <c r="A38" s="16" t="s">
        <v>40</v>
      </c>
      <c r="B38" s="62">
        <f>'[3]NEW GAA'!H39</f>
        <v>0</v>
      </c>
      <c r="C38" s="62">
        <f>'[3]NEW GAA'!L39</f>
        <v>0</v>
      </c>
      <c r="D38" s="62">
        <f>'[3]NEW GAA'!O39</f>
        <v>0</v>
      </c>
      <c r="E38" s="64">
        <f>'[3]NEW GAA'!R39</f>
        <v>0</v>
      </c>
      <c r="F38" s="64">
        <f>'[3]NEW GAA'!S39</f>
        <v>963</v>
      </c>
      <c r="G38" s="62">
        <f>'[3]NEW GAA'!V39</f>
        <v>32423</v>
      </c>
      <c r="H38" s="64">
        <f t="shared" si="6"/>
        <v>33386</v>
      </c>
    </row>
    <row r="39" spans="1:8" ht="13.5" customHeight="1" x14ac:dyDescent="0.2">
      <c r="A39" s="16" t="s">
        <v>41</v>
      </c>
      <c r="B39" s="62">
        <f>'[3]NEW GAA'!H40</f>
        <v>0</v>
      </c>
      <c r="C39" s="62">
        <f>'[3]NEW GAA'!L40</f>
        <v>0</v>
      </c>
      <c r="D39" s="62">
        <f>'[3]NEW GAA'!O40</f>
        <v>0</v>
      </c>
      <c r="E39" s="64">
        <f>'[3]NEW GAA'!R40</f>
        <v>11737</v>
      </c>
      <c r="F39" s="64">
        <f>'[3]NEW GAA'!S40</f>
        <v>9359</v>
      </c>
      <c r="G39" s="62">
        <f>'[3]NEW GAA'!V40</f>
        <v>18096</v>
      </c>
      <c r="H39" s="64">
        <f t="shared" si="6"/>
        <v>39192</v>
      </c>
    </row>
    <row r="40" spans="1:8" ht="13.5" customHeight="1" x14ac:dyDescent="0.2">
      <c r="A40" s="16" t="s">
        <v>42</v>
      </c>
      <c r="B40" s="62">
        <f>'[3]NEW GAA'!H41</f>
        <v>0</v>
      </c>
      <c r="C40" s="62">
        <f>'[3]NEW GAA'!L41</f>
        <v>0</v>
      </c>
      <c r="D40" s="62">
        <f>'[3]NEW GAA'!O41</f>
        <v>0</v>
      </c>
      <c r="E40" s="64">
        <f>'[3]NEW GAA'!R41</f>
        <v>100000</v>
      </c>
      <c r="F40" s="64">
        <f>'[3]NEW GAA'!S41</f>
        <v>2511</v>
      </c>
      <c r="G40" s="62">
        <f>'[3]NEW GAA'!V41</f>
        <v>216800</v>
      </c>
      <c r="H40" s="64">
        <f t="shared" si="6"/>
        <v>319311</v>
      </c>
    </row>
    <row r="41" spans="1:8" ht="13.5" hidden="1" customHeight="1" x14ac:dyDescent="0.2">
      <c r="A41" s="16" t="s">
        <v>43</v>
      </c>
      <c r="B41" s="62">
        <f>'[3]NEW GAA'!H42</f>
        <v>0</v>
      </c>
      <c r="C41" s="62">
        <f>'[3]NEW GAA'!L42</f>
        <v>0</v>
      </c>
      <c r="D41" s="62">
        <f>'[3]NEW GAA'!O42</f>
        <v>0</v>
      </c>
      <c r="E41" s="64">
        <f>'[3]NEW GAA'!R42</f>
        <v>0</v>
      </c>
      <c r="F41" s="64">
        <f>'[3]NEW GAA'!S42</f>
        <v>0</v>
      </c>
      <c r="G41" s="62">
        <f>'[3]NEW GAA'!V42</f>
        <v>0</v>
      </c>
      <c r="H41" s="64">
        <f t="shared" si="6"/>
        <v>0</v>
      </c>
    </row>
    <row r="42" spans="1:8" ht="13.5" customHeight="1" x14ac:dyDescent="0.2">
      <c r="A42" s="16" t="s">
        <v>44</v>
      </c>
      <c r="B42" s="62">
        <f>'[3]NEW GAA'!H43</f>
        <v>0</v>
      </c>
      <c r="C42" s="62">
        <f>'[3]NEW GAA'!L43</f>
        <v>0</v>
      </c>
      <c r="D42" s="62">
        <f>'[3]NEW GAA'!O43</f>
        <v>0</v>
      </c>
      <c r="E42" s="64">
        <f>'[3]NEW GAA'!R43</f>
        <v>0</v>
      </c>
      <c r="F42" s="64">
        <f>'[3]NEW GAA'!S43</f>
        <v>0</v>
      </c>
      <c r="G42" s="62">
        <f>'[3]NEW GAA'!V43</f>
        <v>289213</v>
      </c>
      <c r="H42" s="64">
        <f t="shared" si="6"/>
        <v>289213</v>
      </c>
    </row>
    <row r="43" spans="1:8" ht="13.5" customHeight="1" x14ac:dyDescent="0.2">
      <c r="A43" s="16" t="s">
        <v>45</v>
      </c>
      <c r="B43" s="62">
        <f>'[3]NEW GAA'!H44</f>
        <v>0</v>
      </c>
      <c r="C43" s="62">
        <f>'[3]NEW GAA'!L44</f>
        <v>0</v>
      </c>
      <c r="D43" s="62">
        <f>'[3]NEW GAA'!O44</f>
        <v>0</v>
      </c>
      <c r="E43" s="64">
        <f>'[3]NEW GAA'!R44</f>
        <v>0</v>
      </c>
      <c r="F43" s="64">
        <f>'[3]NEW GAA'!S44</f>
        <v>25047</v>
      </c>
      <c r="G43" s="62">
        <f>'[3]NEW GAA'!V44</f>
        <v>22149</v>
      </c>
      <c r="H43" s="64">
        <f t="shared" si="6"/>
        <v>47196</v>
      </c>
    </row>
    <row r="44" spans="1:8" ht="13.5" customHeight="1" x14ac:dyDescent="0.2">
      <c r="A44" s="16" t="s">
        <v>46</v>
      </c>
      <c r="B44" s="62">
        <f>'[3]NEW GAA'!H45</f>
        <v>0</v>
      </c>
      <c r="C44" s="62">
        <f>'[3]NEW GAA'!L45</f>
        <v>0</v>
      </c>
      <c r="D44" s="62">
        <f>'[3]NEW GAA'!O45</f>
        <v>0</v>
      </c>
      <c r="E44" s="64">
        <f>'[3]NEW GAA'!R45</f>
        <v>0</v>
      </c>
      <c r="F44" s="64">
        <f>'[3]NEW GAA'!S45</f>
        <v>183483</v>
      </c>
      <c r="G44" s="62">
        <f>'[3]NEW GAA'!V45</f>
        <v>155128</v>
      </c>
      <c r="H44" s="64">
        <f t="shared" si="6"/>
        <v>338611</v>
      </c>
    </row>
    <row r="45" spans="1:8" ht="13.5" customHeight="1" x14ac:dyDescent="0.2">
      <c r="A45" s="16" t="s">
        <v>47</v>
      </c>
      <c r="B45" s="62">
        <f>'[3]NEW GAA'!H46</f>
        <v>0</v>
      </c>
      <c r="C45" s="62">
        <f>'[3]NEW GAA'!L46</f>
        <v>0</v>
      </c>
      <c r="D45" s="62">
        <f>'[3]NEW GAA'!O46</f>
        <v>0</v>
      </c>
      <c r="E45" s="64">
        <f>'[3]NEW GAA'!R46</f>
        <v>0</v>
      </c>
      <c r="F45" s="64">
        <f>'[3]NEW GAA'!S46</f>
        <v>0</v>
      </c>
      <c r="G45" s="62">
        <f>'[3]NEW GAA'!V46</f>
        <v>81313</v>
      </c>
      <c r="H45" s="64">
        <f t="shared" si="6"/>
        <v>81313</v>
      </c>
    </row>
    <row r="46" spans="1:8" ht="13.5" customHeight="1" x14ac:dyDescent="0.2">
      <c r="A46" s="16" t="s">
        <v>48</v>
      </c>
      <c r="B46" s="62">
        <f>'[3]NEW GAA'!H47</f>
        <v>0</v>
      </c>
      <c r="C46" s="62">
        <f>'[3]NEW GAA'!L47</f>
        <v>0</v>
      </c>
      <c r="D46" s="62">
        <f>'[3]NEW GAA'!O47</f>
        <v>0</v>
      </c>
      <c r="E46" s="64">
        <f>'[3]NEW GAA'!R47</f>
        <v>0</v>
      </c>
      <c r="F46" s="64">
        <f>'[3]NEW GAA'!S47</f>
        <v>0</v>
      </c>
      <c r="G46" s="62">
        <f>'[3]NEW GAA'!V47</f>
        <v>10833</v>
      </c>
      <c r="H46" s="64">
        <f t="shared" si="6"/>
        <v>10833</v>
      </c>
    </row>
    <row r="47" spans="1:8" ht="13.5" customHeight="1" x14ac:dyDescent="0.2">
      <c r="A47" s="16" t="s">
        <v>49</v>
      </c>
      <c r="B47" s="62">
        <f>'[3]NEW GAA'!H48</f>
        <v>0</v>
      </c>
      <c r="C47" s="62">
        <f>'[3]NEW GAA'!L48</f>
        <v>0</v>
      </c>
      <c r="D47" s="62">
        <f>'[3]NEW GAA'!O48</f>
        <v>0</v>
      </c>
      <c r="E47" s="64">
        <f>'[3]NEW GAA'!R48</f>
        <v>0</v>
      </c>
      <c r="F47" s="64">
        <f>'[3]NEW GAA'!S48</f>
        <v>0</v>
      </c>
      <c r="G47" s="62">
        <f>'[3]NEW GAA'!V48</f>
        <v>3551</v>
      </c>
      <c r="H47" s="64">
        <f t="shared" si="6"/>
        <v>3551</v>
      </c>
    </row>
    <row r="48" spans="1:8" ht="13.5" hidden="1" customHeight="1" x14ac:dyDescent="0.2">
      <c r="A48" s="16"/>
      <c r="B48" s="62"/>
      <c r="C48" s="62"/>
      <c r="D48" s="62"/>
      <c r="E48" s="64"/>
      <c r="F48" s="64"/>
      <c r="G48" s="62"/>
      <c r="H48" s="64"/>
    </row>
    <row r="49" spans="1:8" ht="13.5" customHeight="1" x14ac:dyDescent="0.2">
      <c r="A49" s="16" t="s">
        <v>50</v>
      </c>
      <c r="B49" s="22">
        <f>SUM(B50:B53)+SUM(B56:B69)+SUM(B74:B90)</f>
        <v>0</v>
      </c>
      <c r="C49" s="22">
        <f t="shared" ref="C49:H49" si="7">SUM(C50:C53)+SUM(C56:C69)+SUM(C74:C90)</f>
        <v>0</v>
      </c>
      <c r="D49" s="22">
        <f t="shared" si="7"/>
        <v>0</v>
      </c>
      <c r="E49" s="22">
        <f t="shared" si="7"/>
        <v>94234</v>
      </c>
      <c r="F49" s="22">
        <f t="shared" si="7"/>
        <v>140550</v>
      </c>
      <c r="G49" s="22">
        <f t="shared" si="7"/>
        <v>286529</v>
      </c>
      <c r="H49" s="25">
        <f t="shared" si="7"/>
        <v>521313</v>
      </c>
    </row>
    <row r="50" spans="1:8" ht="13.5" hidden="1" customHeight="1" x14ac:dyDescent="0.2">
      <c r="A50" s="16" t="s">
        <v>51</v>
      </c>
      <c r="B50" s="62">
        <f>'[3]NEW GAA'!H51</f>
        <v>0</v>
      </c>
      <c r="C50" s="62">
        <f>'[3]NEW GAA'!L51</f>
        <v>0</v>
      </c>
      <c r="D50" s="62">
        <f>'[3]NEW GAA'!O51</f>
        <v>0</v>
      </c>
      <c r="E50" s="64">
        <f>'[3]NEW GAA'!R51</f>
        <v>0</v>
      </c>
      <c r="F50" s="64">
        <f>'[3]NEW GAA'!S51</f>
        <v>0</v>
      </c>
      <c r="G50" s="62">
        <f>'[3]NEW GAA'!V51</f>
        <v>0</v>
      </c>
      <c r="H50" s="64">
        <f>SUM(B50:G50)</f>
        <v>0</v>
      </c>
    </row>
    <row r="51" spans="1:8" ht="13.5" customHeight="1" x14ac:dyDescent="0.2">
      <c r="A51" s="16" t="s">
        <v>52</v>
      </c>
      <c r="B51" s="62">
        <f>'[3]NEW GAA'!H52</f>
        <v>0</v>
      </c>
      <c r="C51" s="62">
        <f>'[3]NEW GAA'!L52</f>
        <v>0</v>
      </c>
      <c r="D51" s="62">
        <f>'[3]NEW GAA'!O52</f>
        <v>0</v>
      </c>
      <c r="E51" s="64">
        <f>'[3]NEW GAA'!R52</f>
        <v>0</v>
      </c>
      <c r="F51" s="64">
        <f>'[3]NEW GAA'!S52</f>
        <v>0</v>
      </c>
      <c r="G51" s="62">
        <f>'[3]NEW GAA'!V52</f>
        <v>1205</v>
      </c>
      <c r="H51" s="64">
        <f>SUM(B51:G51)</f>
        <v>1205</v>
      </c>
    </row>
    <row r="52" spans="1:8" ht="13.5" customHeight="1" x14ac:dyDescent="0.2">
      <c r="A52" s="16" t="s">
        <v>53</v>
      </c>
      <c r="B52" s="62">
        <f>'[3]NEW GAA'!H53</f>
        <v>0</v>
      </c>
      <c r="C52" s="62">
        <f>'[3]NEW GAA'!L53</f>
        <v>0</v>
      </c>
      <c r="D52" s="62">
        <f>'[3]NEW GAA'!O53</f>
        <v>0</v>
      </c>
      <c r="E52" s="64">
        <f>'[3]NEW GAA'!R53</f>
        <v>0</v>
      </c>
      <c r="F52" s="64">
        <f>'[3]NEW GAA'!S53</f>
        <v>0</v>
      </c>
      <c r="G52" s="62">
        <f>'[3]NEW GAA'!V53</f>
        <v>1282</v>
      </c>
      <c r="H52" s="64">
        <f>SUM(B52:G52)</f>
        <v>1282</v>
      </c>
    </row>
    <row r="53" spans="1:8" ht="13.5" customHeight="1" x14ac:dyDescent="0.2">
      <c r="A53" s="16" t="s">
        <v>54</v>
      </c>
      <c r="B53" s="62">
        <f t="shared" ref="B53:H53" si="8">+B54+B55</f>
        <v>0</v>
      </c>
      <c r="C53" s="62">
        <f t="shared" si="8"/>
        <v>0</v>
      </c>
      <c r="D53" s="62">
        <f t="shared" si="8"/>
        <v>0</v>
      </c>
      <c r="E53" s="64">
        <f t="shared" si="8"/>
        <v>0</v>
      </c>
      <c r="F53" s="62">
        <f t="shared" si="8"/>
        <v>2842</v>
      </c>
      <c r="G53" s="62">
        <f t="shared" si="8"/>
        <v>12828</v>
      </c>
      <c r="H53" s="64">
        <f t="shared" si="8"/>
        <v>15670</v>
      </c>
    </row>
    <row r="54" spans="1:8" ht="13.5" hidden="1" customHeight="1" x14ac:dyDescent="0.2">
      <c r="A54" s="16" t="s">
        <v>55</v>
      </c>
      <c r="B54" s="62">
        <f>'[3]NEW GAA'!H55</f>
        <v>0</v>
      </c>
      <c r="C54" s="62">
        <f>'[3]NEW GAA'!L55</f>
        <v>0</v>
      </c>
      <c r="D54" s="62">
        <f>'[3]NEW GAA'!O55</f>
        <v>0</v>
      </c>
      <c r="E54" s="64">
        <f>'[3]NEW GAA'!R55</f>
        <v>0</v>
      </c>
      <c r="F54" s="64">
        <f>'[3]NEW GAA'!S55</f>
        <v>0</v>
      </c>
      <c r="G54" s="62">
        <f>'[3]NEW GAA'!V55</f>
        <v>3542</v>
      </c>
      <c r="H54" s="64">
        <f>SUM(B54:G54)</f>
        <v>3542</v>
      </c>
    </row>
    <row r="55" spans="1:8" ht="13.5" hidden="1" customHeight="1" x14ac:dyDescent="0.2">
      <c r="A55" s="16" t="s">
        <v>56</v>
      </c>
      <c r="B55" s="62">
        <f>'[3]NEW GAA'!H56</f>
        <v>0</v>
      </c>
      <c r="C55" s="62">
        <f>'[3]NEW GAA'!L56</f>
        <v>0</v>
      </c>
      <c r="D55" s="62">
        <f>'[3]NEW GAA'!O56</f>
        <v>0</v>
      </c>
      <c r="E55" s="64">
        <f>'[3]NEW GAA'!R56</f>
        <v>0</v>
      </c>
      <c r="F55" s="64">
        <f>'[3]NEW GAA'!S56</f>
        <v>2842</v>
      </c>
      <c r="G55" s="62">
        <f>'[3]NEW GAA'!V56</f>
        <v>9286</v>
      </c>
      <c r="H55" s="64">
        <f>SUM(B55:G55)</f>
        <v>12128</v>
      </c>
    </row>
    <row r="56" spans="1:8" ht="13.5" hidden="1" customHeight="1" x14ac:dyDescent="0.2">
      <c r="A56" s="16" t="s">
        <v>57</v>
      </c>
      <c r="B56" s="62">
        <f>'[3]NEW GAA'!H57</f>
        <v>0</v>
      </c>
      <c r="C56" s="62">
        <f>'[3]NEW GAA'!L57</f>
        <v>0</v>
      </c>
      <c r="D56" s="62">
        <f>'[3]NEW GAA'!O57</f>
        <v>0</v>
      </c>
      <c r="E56" s="64">
        <f>'[3]NEW GAA'!R57</f>
        <v>0</v>
      </c>
      <c r="F56" s="64">
        <f>'[3]NEW GAA'!S57</f>
        <v>0</v>
      </c>
      <c r="G56" s="62">
        <f>'[3]NEW GAA'!V57</f>
        <v>0</v>
      </c>
      <c r="H56" s="64">
        <f t="shared" ref="H56:H68" si="9">SUM(B56:G56)</f>
        <v>0</v>
      </c>
    </row>
    <row r="57" spans="1:8" ht="13.5" customHeight="1" x14ac:dyDescent="0.2">
      <c r="A57" s="16" t="s">
        <v>58</v>
      </c>
      <c r="B57" s="62"/>
      <c r="C57" s="62"/>
      <c r="D57" s="62"/>
      <c r="E57" s="64"/>
      <c r="F57" s="64">
        <f>'[3]NEW GAA'!S58</f>
        <v>9268</v>
      </c>
      <c r="G57" s="62">
        <f>'[3]NEW GAA'!V58</f>
        <v>22041</v>
      </c>
      <c r="H57" s="64">
        <f t="shared" si="9"/>
        <v>31309</v>
      </c>
    </row>
    <row r="58" spans="1:8" ht="13.5" customHeight="1" x14ac:dyDescent="0.2">
      <c r="A58" s="16" t="s">
        <v>59</v>
      </c>
      <c r="B58" s="62">
        <f>'[3]NEW GAA'!H59</f>
        <v>0</v>
      </c>
      <c r="C58" s="62">
        <f>'[3]NEW GAA'!L59</f>
        <v>0</v>
      </c>
      <c r="D58" s="62">
        <f>'[3]NEW GAA'!O59</f>
        <v>0</v>
      </c>
      <c r="E58" s="64">
        <f>'[3]NEW GAA'!R59</f>
        <v>0</v>
      </c>
      <c r="F58" s="64">
        <f>'[3]NEW GAA'!S59</f>
        <v>1436</v>
      </c>
      <c r="G58" s="62">
        <f>'[3]NEW GAA'!V59</f>
        <v>1381</v>
      </c>
      <c r="H58" s="64">
        <f t="shared" si="9"/>
        <v>2817</v>
      </c>
    </row>
    <row r="59" spans="1:8" ht="13.5" customHeight="1" x14ac:dyDescent="0.2">
      <c r="A59" s="16" t="s">
        <v>60</v>
      </c>
      <c r="B59" s="62">
        <f>'[3]NEW GAA'!H60</f>
        <v>0</v>
      </c>
      <c r="C59" s="62">
        <f>'[3]NEW GAA'!L60</f>
        <v>0</v>
      </c>
      <c r="D59" s="62">
        <f>'[3]NEW GAA'!O60</f>
        <v>0</v>
      </c>
      <c r="E59" s="64">
        <f>'[3]NEW GAA'!R60</f>
        <v>0</v>
      </c>
      <c r="F59" s="64">
        <f>'[3]NEW GAA'!S60</f>
        <v>17580</v>
      </c>
      <c r="G59" s="62">
        <f>'[3]NEW GAA'!V60</f>
        <v>34581</v>
      </c>
      <c r="H59" s="64">
        <f t="shared" si="9"/>
        <v>52161</v>
      </c>
    </row>
    <row r="60" spans="1:8" ht="13.5" customHeight="1" x14ac:dyDescent="0.2">
      <c r="A60" s="16" t="s">
        <v>61</v>
      </c>
      <c r="B60" s="62">
        <f>'[3]NEW GAA'!H61</f>
        <v>0</v>
      </c>
      <c r="C60" s="62">
        <f>'[3]NEW GAA'!L61</f>
        <v>0</v>
      </c>
      <c r="D60" s="62">
        <f>'[3]NEW GAA'!O61</f>
        <v>0</v>
      </c>
      <c r="E60" s="64">
        <f>'[3]NEW GAA'!R61</f>
        <v>0</v>
      </c>
      <c r="F60" s="64">
        <f>'[3]NEW GAA'!S61</f>
        <v>0</v>
      </c>
      <c r="G60" s="62">
        <f>'[3]NEW GAA'!V61</f>
        <v>776</v>
      </c>
      <c r="H60" s="64">
        <f>SUM(B60:G60)</f>
        <v>776</v>
      </c>
    </row>
    <row r="61" spans="1:8" ht="13.5" customHeight="1" x14ac:dyDescent="0.2">
      <c r="A61" s="16" t="s">
        <v>62</v>
      </c>
      <c r="B61" s="62">
        <f>'[3]NEW GAA'!H62</f>
        <v>0</v>
      </c>
      <c r="C61" s="62">
        <f>'[3]NEW GAA'!L62</f>
        <v>0</v>
      </c>
      <c r="D61" s="62">
        <f>'[3]NEW GAA'!O62</f>
        <v>0</v>
      </c>
      <c r="E61" s="64">
        <f>'[3]NEW GAA'!R62</f>
        <v>0</v>
      </c>
      <c r="F61" s="64">
        <f>'[3]NEW GAA'!S62</f>
        <v>0</v>
      </c>
      <c r="G61" s="62">
        <f>'[3]NEW GAA'!V62</f>
        <v>2278</v>
      </c>
      <c r="H61" s="64">
        <f t="shared" si="9"/>
        <v>2278</v>
      </c>
    </row>
    <row r="62" spans="1:8" ht="13.5" customHeight="1" x14ac:dyDescent="0.2">
      <c r="A62" s="16" t="s">
        <v>63</v>
      </c>
      <c r="B62" s="62">
        <f>'[3]NEW GAA'!H63</f>
        <v>0</v>
      </c>
      <c r="C62" s="62">
        <f>'[3]NEW GAA'!L63</f>
        <v>0</v>
      </c>
      <c r="D62" s="62">
        <f>'[3]NEW GAA'!O63</f>
        <v>0</v>
      </c>
      <c r="E62" s="64">
        <f>'[3]NEW GAA'!R63</f>
        <v>0</v>
      </c>
      <c r="F62" s="64">
        <f>'[3]NEW GAA'!S63</f>
        <v>0</v>
      </c>
      <c r="G62" s="62">
        <f>'[3]NEW GAA'!V63</f>
        <v>6525</v>
      </c>
      <c r="H62" s="64">
        <f t="shared" si="9"/>
        <v>6525</v>
      </c>
    </row>
    <row r="63" spans="1:8" ht="13.5" customHeight="1" x14ac:dyDescent="0.2">
      <c r="A63" s="16" t="s">
        <v>64</v>
      </c>
      <c r="B63" s="62">
        <f>'[3]NEW GAA'!H64</f>
        <v>0</v>
      </c>
      <c r="C63" s="62">
        <f>'[3]NEW GAA'!L64</f>
        <v>0</v>
      </c>
      <c r="D63" s="62">
        <f>'[3]NEW GAA'!O64</f>
        <v>0</v>
      </c>
      <c r="E63" s="64">
        <f>'[3]NEW GAA'!R64</f>
        <v>0</v>
      </c>
      <c r="F63" s="64">
        <f>'[3]NEW GAA'!S64</f>
        <v>0</v>
      </c>
      <c r="G63" s="62">
        <f>'[3]NEW GAA'!V64</f>
        <v>2031</v>
      </c>
      <c r="H63" s="64">
        <f t="shared" si="9"/>
        <v>2031</v>
      </c>
    </row>
    <row r="64" spans="1:8" ht="13.5" customHeight="1" x14ac:dyDescent="0.2">
      <c r="A64" s="16" t="s">
        <v>65</v>
      </c>
      <c r="B64" s="62">
        <f>'[3]NEW GAA'!H65</f>
        <v>0</v>
      </c>
      <c r="C64" s="62">
        <f>'[3]NEW GAA'!L65</f>
        <v>0</v>
      </c>
      <c r="D64" s="62">
        <f>'[3]NEW GAA'!O65</f>
        <v>0</v>
      </c>
      <c r="E64" s="64">
        <f>'[3]NEW GAA'!R65</f>
        <v>0</v>
      </c>
      <c r="F64" s="64">
        <f>'[3]NEW GAA'!S65</f>
        <v>0</v>
      </c>
      <c r="G64" s="62">
        <f>'[3]NEW GAA'!V65</f>
        <v>7350</v>
      </c>
      <c r="H64" s="64">
        <f t="shared" si="9"/>
        <v>7350</v>
      </c>
    </row>
    <row r="65" spans="1:8" ht="13.5" customHeight="1" x14ac:dyDescent="0.2">
      <c r="A65" s="16" t="s">
        <v>66</v>
      </c>
      <c r="B65" s="62">
        <f>'[3]NEW GAA'!H66</f>
        <v>0</v>
      </c>
      <c r="C65" s="62">
        <f>'[3]NEW GAA'!L66</f>
        <v>0</v>
      </c>
      <c r="D65" s="62">
        <f>'[3]NEW GAA'!O66</f>
        <v>0</v>
      </c>
      <c r="E65" s="64">
        <f>'[3]NEW GAA'!R66</f>
        <v>0</v>
      </c>
      <c r="F65" s="64">
        <f>'[3]NEW GAA'!S66</f>
        <v>0</v>
      </c>
      <c r="G65" s="62">
        <f>'[3]NEW GAA'!V66</f>
        <v>1081</v>
      </c>
      <c r="H65" s="64">
        <f t="shared" si="9"/>
        <v>1081</v>
      </c>
    </row>
    <row r="66" spans="1:8" ht="13.5" hidden="1" customHeight="1" x14ac:dyDescent="0.2">
      <c r="A66" s="16" t="s">
        <v>67</v>
      </c>
      <c r="B66" s="62">
        <f>'[3]NEW GAA'!H67</f>
        <v>0</v>
      </c>
      <c r="C66" s="62">
        <f>'[3]NEW GAA'!L67</f>
        <v>0</v>
      </c>
      <c r="D66" s="62">
        <f>'[3]NEW GAA'!O67</f>
        <v>0</v>
      </c>
      <c r="E66" s="64">
        <f>'[3]NEW GAA'!R67</f>
        <v>0</v>
      </c>
      <c r="F66" s="64">
        <f>'[3]NEW GAA'!S67</f>
        <v>0</v>
      </c>
      <c r="G66" s="62">
        <f>'[3]NEW GAA'!V67</f>
        <v>0</v>
      </c>
      <c r="H66" s="64">
        <f t="shared" si="9"/>
        <v>0</v>
      </c>
    </row>
    <row r="67" spans="1:8" ht="13.5" customHeight="1" x14ac:dyDescent="0.2">
      <c r="A67" s="16" t="s">
        <v>68</v>
      </c>
      <c r="B67" s="62">
        <f>'[3]NEW GAA'!H68</f>
        <v>0</v>
      </c>
      <c r="C67" s="62">
        <f>'[3]NEW GAA'!L68</f>
        <v>0</v>
      </c>
      <c r="D67" s="62">
        <f>'[3]NEW GAA'!O68</f>
        <v>0</v>
      </c>
      <c r="E67" s="64">
        <f>'[3]NEW GAA'!R68</f>
        <v>0</v>
      </c>
      <c r="F67" s="64">
        <f>'[3]NEW GAA'!S68</f>
        <v>0</v>
      </c>
      <c r="G67" s="62">
        <f>'[3]NEW GAA'!V68</f>
        <v>940</v>
      </c>
      <c r="H67" s="64">
        <f t="shared" si="9"/>
        <v>940</v>
      </c>
    </row>
    <row r="68" spans="1:8" ht="13.5" customHeight="1" x14ac:dyDescent="0.2">
      <c r="A68" s="16" t="s">
        <v>69</v>
      </c>
      <c r="B68" s="62">
        <f>'[3]NEW GAA'!H69</f>
        <v>0</v>
      </c>
      <c r="C68" s="62">
        <f>'[3]NEW GAA'!L69</f>
        <v>0</v>
      </c>
      <c r="D68" s="62">
        <f>'[3]NEW GAA'!O69</f>
        <v>0</v>
      </c>
      <c r="E68" s="64">
        <f>'[3]NEW GAA'!R69</f>
        <v>52626</v>
      </c>
      <c r="F68" s="64">
        <f>'[3]NEW GAA'!S69</f>
        <v>0</v>
      </c>
      <c r="G68" s="62">
        <f>'[3]NEW GAA'!V69</f>
        <v>0</v>
      </c>
      <c r="H68" s="64">
        <f t="shared" si="9"/>
        <v>52626</v>
      </c>
    </row>
    <row r="69" spans="1:8" ht="13.5" customHeight="1" x14ac:dyDescent="0.2">
      <c r="A69" s="28" t="s">
        <v>70</v>
      </c>
      <c r="B69" s="22">
        <f t="shared" ref="B69:H69" si="10">SUM(B70:B73)</f>
        <v>0</v>
      </c>
      <c r="C69" s="22">
        <f t="shared" si="10"/>
        <v>0</v>
      </c>
      <c r="D69" s="22">
        <f t="shared" si="10"/>
        <v>0</v>
      </c>
      <c r="E69" s="25">
        <f t="shared" si="10"/>
        <v>0</v>
      </c>
      <c r="F69" s="22">
        <f t="shared" si="10"/>
        <v>4116</v>
      </c>
      <c r="G69" s="22">
        <f t="shared" si="10"/>
        <v>3565</v>
      </c>
      <c r="H69" s="25">
        <f t="shared" si="10"/>
        <v>7681</v>
      </c>
    </row>
    <row r="70" spans="1:8" ht="13.5" customHeight="1" x14ac:dyDescent="0.2">
      <c r="A70" s="28" t="s">
        <v>71</v>
      </c>
      <c r="B70" s="62">
        <f>'[3]NEW GAA'!H71</f>
        <v>0</v>
      </c>
      <c r="C70" s="62">
        <f>'[3]NEW GAA'!L71</f>
        <v>0</v>
      </c>
      <c r="D70" s="62">
        <f>'[3]NEW GAA'!O71</f>
        <v>0</v>
      </c>
      <c r="E70" s="64">
        <f>'[3]NEW GAA'!R71</f>
        <v>0</v>
      </c>
      <c r="F70" s="64">
        <f>'[3]NEW GAA'!S71</f>
        <v>870</v>
      </c>
      <c r="G70" s="62">
        <f>'[3]NEW GAA'!V71</f>
        <v>562</v>
      </c>
      <c r="H70" s="64">
        <f t="shared" ref="H70:H89" si="11">SUM(B70:G70)</f>
        <v>1432</v>
      </c>
    </row>
    <row r="71" spans="1:8" ht="13.5" customHeight="1" x14ac:dyDescent="0.2">
      <c r="A71" s="28" t="s">
        <v>72</v>
      </c>
      <c r="B71" s="62">
        <f>'[3]NEW GAA'!H72</f>
        <v>0</v>
      </c>
      <c r="C71" s="62">
        <f>'[3]NEW GAA'!L72</f>
        <v>0</v>
      </c>
      <c r="D71" s="62">
        <f>'[3]NEW GAA'!O72</f>
        <v>0</v>
      </c>
      <c r="E71" s="64">
        <f>'[3]NEW GAA'!R72</f>
        <v>0</v>
      </c>
      <c r="F71" s="64">
        <f>'[3]NEW GAA'!S72</f>
        <v>1756</v>
      </c>
      <c r="G71" s="62">
        <f>'[3]NEW GAA'!V72</f>
        <v>116</v>
      </c>
      <c r="H71" s="64">
        <f t="shared" si="11"/>
        <v>1872</v>
      </c>
    </row>
    <row r="72" spans="1:8" ht="13.5" customHeight="1" x14ac:dyDescent="0.2">
      <c r="A72" s="28" t="s">
        <v>73</v>
      </c>
      <c r="B72" s="62">
        <f>'[3]NEW GAA'!H73</f>
        <v>0</v>
      </c>
      <c r="C72" s="62">
        <f>'[3]NEW GAA'!L73</f>
        <v>0</v>
      </c>
      <c r="D72" s="62">
        <f>'[3]NEW GAA'!O73</f>
        <v>0</v>
      </c>
      <c r="E72" s="64">
        <f>'[3]NEW GAA'!R73</f>
        <v>0</v>
      </c>
      <c r="F72" s="64">
        <f>'[3]NEW GAA'!S73</f>
        <v>0</v>
      </c>
      <c r="G72" s="62">
        <f>'[3]NEW GAA'!V73</f>
        <v>2208</v>
      </c>
      <c r="H72" s="64">
        <f t="shared" si="11"/>
        <v>2208</v>
      </c>
    </row>
    <row r="73" spans="1:8" ht="13.5" customHeight="1" x14ac:dyDescent="0.2">
      <c r="A73" s="28" t="s">
        <v>74</v>
      </c>
      <c r="B73" s="62">
        <f>'[3]NEW GAA'!H74</f>
        <v>0</v>
      </c>
      <c r="C73" s="62">
        <f>'[3]NEW GAA'!L74</f>
        <v>0</v>
      </c>
      <c r="D73" s="62">
        <f>'[3]NEW GAA'!O74</f>
        <v>0</v>
      </c>
      <c r="E73" s="64">
        <f>'[3]NEW GAA'!R74</f>
        <v>0</v>
      </c>
      <c r="F73" s="64">
        <f>'[3]NEW GAA'!S74</f>
        <v>1490</v>
      </c>
      <c r="G73" s="62">
        <f>'[3]NEW GAA'!V74</f>
        <v>679</v>
      </c>
      <c r="H73" s="64">
        <f t="shared" si="11"/>
        <v>2169</v>
      </c>
    </row>
    <row r="74" spans="1:8" ht="13.5" customHeight="1" x14ac:dyDescent="0.2">
      <c r="A74" s="28" t="s">
        <v>75</v>
      </c>
      <c r="B74" s="62">
        <f>'[3]NEW GAA'!H75</f>
        <v>0</v>
      </c>
      <c r="C74" s="62">
        <f>'[3]NEW GAA'!L75</f>
        <v>0</v>
      </c>
      <c r="D74" s="62">
        <f>'[3]NEW GAA'!O75</f>
        <v>0</v>
      </c>
      <c r="E74" s="64">
        <f>'[3]NEW GAA'!R75</f>
        <v>0</v>
      </c>
      <c r="F74" s="64">
        <f>'[3]NEW GAA'!S75</f>
        <v>0</v>
      </c>
      <c r="G74" s="62">
        <f>'[3]NEW GAA'!V75</f>
        <v>27097</v>
      </c>
      <c r="H74" s="64">
        <f t="shared" si="11"/>
        <v>27097</v>
      </c>
    </row>
    <row r="75" spans="1:8" ht="13.5" customHeight="1" x14ac:dyDescent="0.2">
      <c r="A75" s="28" t="s">
        <v>76</v>
      </c>
      <c r="B75" s="62">
        <f>'[3]NEW GAA'!H76</f>
        <v>0</v>
      </c>
      <c r="C75" s="62">
        <f>'[3]NEW GAA'!L76</f>
        <v>0</v>
      </c>
      <c r="D75" s="62">
        <f>'[3]NEW GAA'!O76</f>
        <v>0</v>
      </c>
      <c r="E75" s="64">
        <f>'[3]NEW GAA'!R76</f>
        <v>0</v>
      </c>
      <c r="F75" s="64">
        <f>'[3]NEW GAA'!S76</f>
        <v>0</v>
      </c>
      <c r="G75" s="62">
        <f>'[3]NEW GAA'!V76</f>
        <v>50026</v>
      </c>
      <c r="H75" s="64">
        <f t="shared" si="11"/>
        <v>50026</v>
      </c>
    </row>
    <row r="76" spans="1:8" ht="13.5" customHeight="1" x14ac:dyDescent="0.2">
      <c r="A76" s="28" t="s">
        <v>77</v>
      </c>
      <c r="B76" s="62">
        <f>'[3]NEW GAA'!H77</f>
        <v>0</v>
      </c>
      <c r="C76" s="62">
        <f>'[3]NEW GAA'!L77</f>
        <v>0</v>
      </c>
      <c r="D76" s="62">
        <f>'[3]NEW GAA'!O77</f>
        <v>0</v>
      </c>
      <c r="E76" s="64">
        <f>'[3]NEW GAA'!R77</f>
        <v>0</v>
      </c>
      <c r="F76" s="64">
        <f>'[3]NEW GAA'!S77</f>
        <v>0</v>
      </c>
      <c r="G76" s="62">
        <f>'[3]NEW GAA'!V77</f>
        <v>7139</v>
      </c>
      <c r="H76" s="64">
        <f t="shared" si="11"/>
        <v>7139</v>
      </c>
    </row>
    <row r="77" spans="1:8" ht="13.5" customHeight="1" x14ac:dyDescent="0.2">
      <c r="A77" s="28" t="s">
        <v>78</v>
      </c>
      <c r="B77" s="62">
        <f>'[3]NEW GAA'!H78</f>
        <v>0</v>
      </c>
      <c r="C77" s="62">
        <f>'[3]NEW GAA'!L78</f>
        <v>0</v>
      </c>
      <c r="D77" s="62">
        <f>'[3]NEW GAA'!O78</f>
        <v>0</v>
      </c>
      <c r="E77" s="64">
        <f>'[3]NEW GAA'!R78</f>
        <v>0</v>
      </c>
      <c r="F77" s="64">
        <f>'[3]NEW GAA'!S78</f>
        <v>1700</v>
      </c>
      <c r="G77" s="62">
        <f>'[3]NEW GAA'!V78</f>
        <v>0</v>
      </c>
      <c r="H77" s="64">
        <f t="shared" si="11"/>
        <v>1700</v>
      </c>
    </row>
    <row r="78" spans="1:8" ht="13.5" customHeight="1" x14ac:dyDescent="0.2">
      <c r="A78" s="28" t="s">
        <v>79</v>
      </c>
      <c r="B78" s="62">
        <f>'[3]NEW GAA'!H79</f>
        <v>0</v>
      </c>
      <c r="C78" s="62">
        <f>'[3]NEW GAA'!L79</f>
        <v>0</v>
      </c>
      <c r="D78" s="62">
        <f>'[3]NEW GAA'!O79</f>
        <v>0</v>
      </c>
      <c r="E78" s="64">
        <f>'[3]NEW GAA'!R79</f>
        <v>0</v>
      </c>
      <c r="F78" s="64">
        <f>'[3]NEW GAA'!S79</f>
        <v>1472</v>
      </c>
      <c r="G78" s="62">
        <f>'[3]NEW GAA'!V79</f>
        <v>1638</v>
      </c>
      <c r="H78" s="64">
        <f t="shared" si="11"/>
        <v>3110</v>
      </c>
    </row>
    <row r="79" spans="1:8" ht="13.5" customHeight="1" x14ac:dyDescent="0.2">
      <c r="A79" s="28" t="s">
        <v>80</v>
      </c>
      <c r="B79" s="62">
        <f>'[3]NEW GAA'!H80</f>
        <v>0</v>
      </c>
      <c r="C79" s="62">
        <f>'[3]NEW GAA'!L80</f>
        <v>0</v>
      </c>
      <c r="D79" s="62">
        <f>'[3]NEW GAA'!O80</f>
        <v>0</v>
      </c>
      <c r="E79" s="64">
        <f>'[3]NEW GAA'!R80</f>
        <v>0</v>
      </c>
      <c r="F79" s="64">
        <f>'[3]NEW GAA'!S80</f>
        <v>0</v>
      </c>
      <c r="G79" s="62">
        <f>'[3]NEW GAA'!V80</f>
        <v>1465</v>
      </c>
      <c r="H79" s="64">
        <f t="shared" si="11"/>
        <v>1465</v>
      </c>
    </row>
    <row r="80" spans="1:8" ht="13.5" customHeight="1" x14ac:dyDescent="0.2">
      <c r="A80" s="28" t="s">
        <v>81</v>
      </c>
      <c r="B80" s="62">
        <f>'[3]NEW GAA'!H81</f>
        <v>0</v>
      </c>
      <c r="C80" s="62">
        <f>'[3]NEW GAA'!L81</f>
        <v>0</v>
      </c>
      <c r="D80" s="62">
        <f>'[3]NEW GAA'!O81</f>
        <v>0</v>
      </c>
      <c r="E80" s="64">
        <f>'[3]NEW GAA'!R81</f>
        <v>0</v>
      </c>
      <c r="F80" s="64">
        <f>'[3]NEW GAA'!S81</f>
        <v>3881</v>
      </c>
      <c r="G80" s="62">
        <f>'[3]NEW GAA'!V81</f>
        <v>364</v>
      </c>
      <c r="H80" s="64">
        <f t="shared" si="11"/>
        <v>4245</v>
      </c>
    </row>
    <row r="81" spans="1:8" ht="13.5" customHeight="1" x14ac:dyDescent="0.2">
      <c r="A81" s="28" t="s">
        <v>82</v>
      </c>
      <c r="B81" s="62">
        <f>'[3]NEW GAA'!H82</f>
        <v>0</v>
      </c>
      <c r="C81" s="62">
        <f>'[3]NEW GAA'!L82</f>
        <v>0</v>
      </c>
      <c r="D81" s="62">
        <f>'[3]NEW GAA'!O82</f>
        <v>0</v>
      </c>
      <c r="E81" s="64">
        <f>'[3]NEW GAA'!R82</f>
        <v>0</v>
      </c>
      <c r="F81" s="64">
        <f>'[3]NEW GAA'!S82</f>
        <v>355</v>
      </c>
      <c r="G81" s="62">
        <f>'[3]NEW GAA'!V82</f>
        <v>498</v>
      </c>
      <c r="H81" s="64">
        <f t="shared" si="11"/>
        <v>853</v>
      </c>
    </row>
    <row r="82" spans="1:8" ht="13.5" customHeight="1" x14ac:dyDescent="0.2">
      <c r="A82" s="28" t="s">
        <v>83</v>
      </c>
      <c r="B82" s="62">
        <f>'[3]NEW GAA'!H83</f>
        <v>0</v>
      </c>
      <c r="C82" s="62">
        <f>'[3]NEW GAA'!L83</f>
        <v>0</v>
      </c>
      <c r="D82" s="62">
        <f>'[3]NEW GAA'!O83</f>
        <v>0</v>
      </c>
      <c r="E82" s="64">
        <f>'[3]NEW GAA'!R83</f>
        <v>0</v>
      </c>
      <c r="F82" s="64">
        <f>'[3]NEW GAA'!S83</f>
        <v>0</v>
      </c>
      <c r="G82" s="62">
        <f>'[3]NEW GAA'!V83</f>
        <v>100</v>
      </c>
      <c r="H82" s="64">
        <f t="shared" si="11"/>
        <v>100</v>
      </c>
    </row>
    <row r="83" spans="1:8" ht="13.5" customHeight="1" x14ac:dyDescent="0.2">
      <c r="A83" s="28" t="s">
        <v>84</v>
      </c>
      <c r="B83" s="62">
        <f>'[3]NEW GAA'!H84</f>
        <v>0</v>
      </c>
      <c r="C83" s="62">
        <f>'[3]NEW GAA'!L84</f>
        <v>0</v>
      </c>
      <c r="D83" s="62">
        <f>'[3]NEW GAA'!O84</f>
        <v>0</v>
      </c>
      <c r="E83" s="64">
        <f>'[3]NEW GAA'!R84</f>
        <v>0</v>
      </c>
      <c r="F83" s="64">
        <f>'[3]NEW GAA'!S84</f>
        <v>0</v>
      </c>
      <c r="G83" s="62">
        <f>'[3]NEW GAA'!V84</f>
        <v>4929</v>
      </c>
      <c r="H83" s="64">
        <f t="shared" si="11"/>
        <v>4929</v>
      </c>
    </row>
    <row r="84" spans="1:8" ht="13.5" customHeight="1" x14ac:dyDescent="0.2">
      <c r="A84" s="28" t="s">
        <v>85</v>
      </c>
      <c r="B84" s="62">
        <f>'[3]NEW GAA'!H85</f>
        <v>0</v>
      </c>
      <c r="C84" s="62">
        <f>'[3]NEW GAA'!L85</f>
        <v>0</v>
      </c>
      <c r="D84" s="62">
        <f>'[3]NEW GAA'!O85</f>
        <v>0</v>
      </c>
      <c r="E84" s="64">
        <f>'[3]NEW GAA'!R85</f>
        <v>2655</v>
      </c>
      <c r="F84" s="64">
        <f>'[3]NEW GAA'!S85</f>
        <v>31975</v>
      </c>
      <c r="G84" s="62">
        <f>'[3]NEW GAA'!V85</f>
        <v>30032</v>
      </c>
      <c r="H84" s="64">
        <f t="shared" si="11"/>
        <v>64662</v>
      </c>
    </row>
    <row r="85" spans="1:8" ht="13.5" customHeight="1" x14ac:dyDescent="0.2">
      <c r="A85" s="28" t="s">
        <v>86</v>
      </c>
      <c r="B85" s="62">
        <f>'[3]NEW GAA'!H86</f>
        <v>0</v>
      </c>
      <c r="C85" s="62">
        <f>'[3]NEW GAA'!L86</f>
        <v>0</v>
      </c>
      <c r="D85" s="62">
        <f>'[3]NEW GAA'!O86</f>
        <v>0</v>
      </c>
      <c r="E85" s="64">
        <f>'[3]NEW GAA'!R86</f>
        <v>0</v>
      </c>
      <c r="F85" s="64">
        <f>'[3]NEW GAA'!S86</f>
        <v>0</v>
      </c>
      <c r="G85" s="62">
        <f>'[3]NEW GAA'!V86</f>
        <v>785</v>
      </c>
      <c r="H85" s="64">
        <f t="shared" si="11"/>
        <v>785</v>
      </c>
    </row>
    <row r="86" spans="1:8" ht="13.5" customHeight="1" x14ac:dyDescent="0.2">
      <c r="A86" s="28" t="s">
        <v>87</v>
      </c>
      <c r="B86" s="62">
        <f>'[3]NEW GAA'!H87</f>
        <v>0</v>
      </c>
      <c r="C86" s="62">
        <f>'[3]NEW GAA'!L87</f>
        <v>0</v>
      </c>
      <c r="D86" s="62">
        <f>'[3]NEW GAA'!O87</f>
        <v>0</v>
      </c>
      <c r="E86" s="64">
        <f>'[3]NEW GAA'!R87</f>
        <v>0</v>
      </c>
      <c r="F86" s="64">
        <f>'[3]NEW GAA'!S87</f>
        <v>3529</v>
      </c>
      <c r="G86" s="62">
        <f>'[3]NEW GAA'!V87</f>
        <v>776</v>
      </c>
      <c r="H86" s="64">
        <f t="shared" si="11"/>
        <v>4305</v>
      </c>
    </row>
    <row r="87" spans="1:8" ht="13.5" customHeight="1" x14ac:dyDescent="0.2">
      <c r="A87" s="28" t="s">
        <v>88</v>
      </c>
      <c r="B87" s="62">
        <f>'[3]NEW GAA'!H88</f>
        <v>0</v>
      </c>
      <c r="C87" s="62">
        <f>'[3]NEW GAA'!L88</f>
        <v>0</v>
      </c>
      <c r="D87" s="62">
        <f>'[3]NEW GAA'!O88</f>
        <v>0</v>
      </c>
      <c r="E87" s="64">
        <f>'[3]NEW GAA'!R88</f>
        <v>0</v>
      </c>
      <c r="F87" s="64">
        <f>'[3]NEW GAA'!S88</f>
        <v>0</v>
      </c>
      <c r="G87" s="62">
        <f>'[3]NEW GAA'!V88</f>
        <v>3387</v>
      </c>
      <c r="H87" s="64">
        <f t="shared" si="11"/>
        <v>3387</v>
      </c>
    </row>
    <row r="88" spans="1:8" ht="13.5" customHeight="1" x14ac:dyDescent="0.2">
      <c r="A88" s="28" t="s">
        <v>89</v>
      </c>
      <c r="B88" s="62">
        <f>'[3]NEW GAA'!H89</f>
        <v>0</v>
      </c>
      <c r="C88" s="62">
        <f>'[3]NEW GAA'!L89</f>
        <v>0</v>
      </c>
      <c r="D88" s="62">
        <f>'[3]NEW GAA'!O89</f>
        <v>0</v>
      </c>
      <c r="E88" s="64">
        <f>'[3]NEW GAA'!R89</f>
        <v>18953</v>
      </c>
      <c r="F88" s="64">
        <f>'[3]NEW GAA'!S89</f>
        <v>0</v>
      </c>
      <c r="G88" s="62">
        <f>'[3]NEW GAA'!V89</f>
        <v>647</v>
      </c>
      <c r="H88" s="64">
        <f t="shared" si="11"/>
        <v>19600</v>
      </c>
    </row>
    <row r="89" spans="1:8" ht="13.5" customHeight="1" x14ac:dyDescent="0.2">
      <c r="A89" s="28" t="s">
        <v>90</v>
      </c>
      <c r="B89" s="62">
        <f>'[3]NEW GAA'!H90</f>
        <v>0</v>
      </c>
      <c r="C89" s="62">
        <f>'[3]NEW GAA'!L90</f>
        <v>0</v>
      </c>
      <c r="D89" s="62">
        <f>'[3]NEW GAA'!O90</f>
        <v>0</v>
      </c>
      <c r="E89" s="64">
        <f>'[3]NEW GAA'!R90</f>
        <v>0</v>
      </c>
      <c r="F89" s="64">
        <f>'[3]NEW GAA'!S90</f>
        <v>6257</v>
      </c>
      <c r="G89" s="62">
        <f>'[3]NEW GAA'!V90</f>
        <v>1018</v>
      </c>
      <c r="H89" s="64">
        <f t="shared" si="11"/>
        <v>7275</v>
      </c>
    </row>
    <row r="90" spans="1:8" ht="13.5" customHeight="1" x14ac:dyDescent="0.2">
      <c r="A90" s="34" t="s">
        <v>91</v>
      </c>
      <c r="B90" s="62">
        <f>B91+B92</f>
        <v>0</v>
      </c>
      <c r="C90" s="62">
        <f t="shared" ref="C90:G90" si="12">C91+C92</f>
        <v>0</v>
      </c>
      <c r="D90" s="62">
        <f t="shared" si="12"/>
        <v>0</v>
      </c>
      <c r="E90" s="64">
        <f t="shared" si="12"/>
        <v>20000</v>
      </c>
      <c r="F90" s="64">
        <f t="shared" si="12"/>
        <v>56139</v>
      </c>
      <c r="G90" s="62">
        <f t="shared" si="12"/>
        <v>58764</v>
      </c>
      <c r="H90" s="64">
        <f>H91+H92</f>
        <v>134903</v>
      </c>
    </row>
    <row r="91" spans="1:8" ht="13.5" hidden="1" customHeight="1" x14ac:dyDescent="0.2">
      <c r="A91" s="34" t="s">
        <v>92</v>
      </c>
      <c r="B91" s="62"/>
      <c r="C91" s="62"/>
      <c r="D91" s="62"/>
      <c r="E91" s="64">
        <f>'[3]NEW GAA'!R92</f>
        <v>20000</v>
      </c>
      <c r="F91" s="64">
        <f>'[3]NEW GAA'!S92</f>
        <v>0</v>
      </c>
      <c r="G91" s="62">
        <f>'[3]NEW GAA'!V92</f>
        <v>6234</v>
      </c>
      <c r="H91" s="64">
        <f>SUM(B91:G91)</f>
        <v>26234</v>
      </c>
    </row>
    <row r="92" spans="1:8" ht="13.5" hidden="1" customHeight="1" x14ac:dyDescent="0.2">
      <c r="A92" s="34" t="s">
        <v>93</v>
      </c>
      <c r="B92" s="62"/>
      <c r="C92" s="62"/>
      <c r="D92" s="62"/>
      <c r="E92" s="64"/>
      <c r="F92" s="64">
        <f>'[3]NEW GAA'!S93</f>
        <v>56139</v>
      </c>
      <c r="G92" s="62">
        <f>'[3]NEW GAA'!V93</f>
        <v>52530</v>
      </c>
      <c r="H92" s="64">
        <f>SUM(B92:G92)</f>
        <v>108669</v>
      </c>
    </row>
    <row r="93" spans="1:8" ht="13.5" hidden="1" customHeight="1" x14ac:dyDescent="0.2">
      <c r="A93" s="65"/>
      <c r="B93" s="62"/>
      <c r="C93" s="62"/>
      <c r="D93" s="62"/>
      <c r="E93" s="64"/>
      <c r="F93" s="64"/>
      <c r="G93" s="62"/>
      <c r="H93" s="64"/>
    </row>
    <row r="94" spans="1:8" ht="13.5" customHeight="1" x14ac:dyDescent="0.2">
      <c r="A94" s="16" t="s">
        <v>94</v>
      </c>
      <c r="B94" s="62">
        <f>'[3]NEW GAA'!H95</f>
        <v>94836866</v>
      </c>
      <c r="C94" s="62">
        <f>'[3]NEW GAA'!L95</f>
        <v>0</v>
      </c>
      <c r="D94" s="62">
        <f>'[3]NEW GAA'!O95</f>
        <v>700000</v>
      </c>
      <c r="E94" s="64">
        <f>'[3]NEW GAA'!R95</f>
        <v>0</v>
      </c>
      <c r="F94" s="64">
        <f>'[3]NEW GAA'!S95</f>
        <v>0</v>
      </c>
      <c r="G94" s="62">
        <f>'[3]NEW GAA'!V95</f>
        <v>0</v>
      </c>
      <c r="H94" s="64">
        <f>SUM(B94:G94)</f>
        <v>95536866</v>
      </c>
    </row>
    <row r="95" spans="1:8" ht="13.5" customHeight="1" x14ac:dyDescent="0.2">
      <c r="A95" s="35" t="s">
        <v>95</v>
      </c>
      <c r="B95" s="62">
        <f>SUM(B96:B97)</f>
        <v>0</v>
      </c>
      <c r="C95" s="62">
        <f>SUM(C96:C97)</f>
        <v>39563310</v>
      </c>
      <c r="D95" s="62">
        <f t="shared" ref="D95:G95" si="13">SUM(D96:D97)</f>
        <v>0</v>
      </c>
      <c r="E95" s="64">
        <f t="shared" si="13"/>
        <v>0</v>
      </c>
      <c r="F95" s="64">
        <f t="shared" si="13"/>
        <v>0</v>
      </c>
      <c r="G95" s="62">
        <f t="shared" si="13"/>
        <v>32203</v>
      </c>
      <c r="H95" s="64">
        <f>SUM(H96:H97)</f>
        <v>39595513</v>
      </c>
    </row>
    <row r="96" spans="1:8" ht="13.5" hidden="1" customHeight="1" x14ac:dyDescent="0.2">
      <c r="A96" s="35" t="s">
        <v>96</v>
      </c>
      <c r="B96" s="62">
        <f>'[3]NEW GAA'!H97</f>
        <v>0</v>
      </c>
      <c r="C96" s="62">
        <f>'[3]NEW GAA'!L97</f>
        <v>39563310</v>
      </c>
      <c r="D96" s="62">
        <f>'[3]NEW GAA'!O97</f>
        <v>0</v>
      </c>
      <c r="E96" s="64">
        <f>'[3]NEW GAA'!R97</f>
        <v>0</v>
      </c>
      <c r="F96" s="64">
        <f>'[3]NEW GAA'!S97</f>
        <v>0</v>
      </c>
      <c r="G96" s="62">
        <f>'[3]NEW GAA'!V97</f>
        <v>19872</v>
      </c>
      <c r="H96" s="64">
        <f>SUM(B96:G96)</f>
        <v>39583182</v>
      </c>
    </row>
    <row r="97" spans="1:8" ht="13.5" hidden="1" customHeight="1" x14ac:dyDescent="0.2">
      <c r="A97" s="35" t="s">
        <v>97</v>
      </c>
      <c r="B97" s="62">
        <f>'[3]NEW GAA'!H98</f>
        <v>0</v>
      </c>
      <c r="C97" s="62">
        <f>'[3]NEW GAA'!L98</f>
        <v>0</v>
      </c>
      <c r="D97" s="62">
        <f>'[3]NEW GAA'!O98</f>
        <v>0</v>
      </c>
      <c r="E97" s="64">
        <f>'[3]NEW GAA'!R98</f>
        <v>0</v>
      </c>
      <c r="F97" s="64">
        <f>'[3]NEW GAA'!S98</f>
        <v>0</v>
      </c>
      <c r="G97" s="62">
        <f>'[3]NEW GAA'!V98</f>
        <v>12331</v>
      </c>
      <c r="H97" s="64">
        <f>SUM(B97:G97)</f>
        <v>12331</v>
      </c>
    </row>
    <row r="98" spans="1:8" ht="13.5" customHeight="1" x14ac:dyDescent="0.2">
      <c r="A98" s="16" t="s">
        <v>98</v>
      </c>
      <c r="B98" s="62">
        <f>'[3]NEW GAA'!H99</f>
        <v>0</v>
      </c>
      <c r="C98" s="62">
        <f>'[3]NEW GAA'!L99</f>
        <v>2178020</v>
      </c>
      <c r="D98" s="62">
        <f>'[3]NEW GAA'!O99</f>
        <v>0</v>
      </c>
      <c r="E98" s="64">
        <f>'[3]NEW GAA'!R99</f>
        <v>0</v>
      </c>
      <c r="F98" s="64">
        <f>'[3]NEW GAA'!S99</f>
        <v>15754</v>
      </c>
      <c r="G98" s="62">
        <f>'[3]NEW GAA'!V99</f>
        <v>455</v>
      </c>
      <c r="H98" s="64">
        <f>SUM(B98:G98)</f>
        <v>2194229</v>
      </c>
    </row>
    <row r="99" spans="1:8" ht="13.5" hidden="1" customHeight="1" x14ac:dyDescent="0.2">
      <c r="A99" s="34"/>
      <c r="B99" s="62"/>
      <c r="C99" s="62"/>
      <c r="D99" s="62"/>
      <c r="E99" s="64"/>
      <c r="F99" s="64"/>
      <c r="G99" s="62"/>
      <c r="H99" s="64"/>
    </row>
    <row r="100" spans="1:8" ht="13.5" customHeight="1" thickBot="1" x14ac:dyDescent="0.25">
      <c r="A100" s="66" t="s">
        <v>100</v>
      </c>
      <c r="B100" s="40">
        <f>SUM(B6:B12)+SUM(B15:B20)+SUM(B23:B26)+SUM(B29:B30)+SUM(B33:B49)+B95+B99+B94+B98</f>
        <v>94836866</v>
      </c>
      <c r="C100" s="40">
        <f t="shared" ref="C100:H100" si="14">SUM(C6:C12)+SUM(C15:C20)+SUM(C23:C26)+SUM(C29:C30)+SUM(C33:C49)+C95+C99+C94+C98</f>
        <v>41770086</v>
      </c>
      <c r="D100" s="40">
        <f t="shared" si="14"/>
        <v>14283790</v>
      </c>
      <c r="E100" s="40">
        <f t="shared" si="14"/>
        <v>7768114</v>
      </c>
      <c r="F100" s="40">
        <f t="shared" si="14"/>
        <v>16817262</v>
      </c>
      <c r="G100" s="40">
        <f t="shared" si="14"/>
        <v>87904911</v>
      </c>
      <c r="H100" s="40">
        <f t="shared" si="14"/>
        <v>263381029</v>
      </c>
    </row>
    <row r="101" spans="1:8" ht="13.5" thickTop="1" x14ac:dyDescent="0.2"/>
  </sheetData>
  <printOptions gridLines="1"/>
  <pageMargins left="1.51" right="0.21" top="0.43" bottom="0.36" header="0.19" footer="0.2"/>
  <pageSetup paperSize="9" scale="73"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01"/>
  <sheetViews>
    <sheetView zoomScale="118" zoomScaleNormal="118" zoomScaleSheetLayoutView="80" workbookViewId="0">
      <pane xSplit="1" ySplit="5" topLeftCell="B83" activePane="bottomRight" state="frozen"/>
      <selection pane="topRight" activeCell="B1" sqref="B1"/>
      <selection pane="bottomLeft" activeCell="A7" sqref="A7"/>
      <selection pane="bottomRight" activeCell="K95" sqref="K95"/>
    </sheetView>
  </sheetViews>
  <sheetFormatPr defaultRowHeight="12.75" x14ac:dyDescent="0.2"/>
  <cols>
    <col min="1" max="1" width="17.140625" style="43" customWidth="1"/>
    <col min="2" max="2" width="11.5703125" style="43" customWidth="1"/>
    <col min="3" max="3" width="8.140625" style="43" customWidth="1"/>
    <col min="4" max="4" width="10.140625" style="43" customWidth="1"/>
    <col min="5" max="6" width="10.7109375" style="43" customWidth="1"/>
    <col min="7" max="7" width="10.28515625" style="43" hidden="1" customWidth="1"/>
    <col min="8" max="8" width="10.140625" style="43" customWidth="1"/>
    <col min="9" max="9" width="10.42578125" style="43" customWidth="1"/>
    <col min="10" max="10" width="8.5703125" style="43" hidden="1" customWidth="1"/>
    <col min="11" max="11" width="8.42578125" style="43" customWidth="1"/>
    <col min="12" max="12" width="10.140625" style="43" customWidth="1"/>
    <col min="13" max="13" width="10.7109375" style="43" customWidth="1"/>
    <col min="14" max="14" width="10.7109375" style="43" hidden="1" customWidth="1"/>
    <col min="15" max="15" width="10.7109375" style="43" customWidth="1"/>
    <col min="16" max="16384" width="9.140625" style="46"/>
  </cols>
  <sheetData>
    <row r="1" spans="1:15" s="50" customFormat="1" ht="16.5" customHeight="1" x14ac:dyDescent="0.2">
      <c r="A1" s="6" t="str">
        <f>[3]SUM!A1</f>
        <v>CY 2017 ALLOTMENT RELEASES</v>
      </c>
      <c r="B1" s="6"/>
      <c r="C1" s="6"/>
      <c r="O1" s="51"/>
    </row>
    <row r="2" spans="1:15" s="50" customFormat="1" x14ac:dyDescent="0.2">
      <c r="A2" s="52" t="s">
        <v>116</v>
      </c>
      <c r="B2" s="52"/>
      <c r="C2" s="52"/>
    </row>
    <row r="3" spans="1:15" s="50" customFormat="1" ht="15" customHeight="1" x14ac:dyDescent="0.2">
      <c r="A3" s="6" t="str">
        <f>[3]SUM!A3</f>
        <v>JANUARY 1-OCTOBER 31, 2017</v>
      </c>
      <c r="B3" s="6"/>
      <c r="C3" s="6"/>
      <c r="E3" s="53"/>
      <c r="F3" s="53"/>
    </row>
    <row r="4" spans="1:15" s="50" customFormat="1" x14ac:dyDescent="0.2">
      <c r="A4" s="6" t="s">
        <v>2</v>
      </c>
      <c r="B4" s="6"/>
      <c r="C4" s="6"/>
      <c r="E4" s="53"/>
      <c r="F4" s="53"/>
    </row>
    <row r="5" spans="1:15" s="73" customFormat="1" ht="54.75" customHeight="1" x14ac:dyDescent="0.2">
      <c r="A5" s="72" t="s">
        <v>3</v>
      </c>
      <c r="B5" s="59" t="s">
        <v>117</v>
      </c>
      <c r="C5" s="59" t="s">
        <v>118</v>
      </c>
      <c r="D5" s="59" t="s">
        <v>119</v>
      </c>
      <c r="E5" s="59" t="s">
        <v>120</v>
      </c>
      <c r="F5" s="59" t="s">
        <v>121</v>
      </c>
      <c r="G5" s="59" t="s">
        <v>122</v>
      </c>
      <c r="H5" s="59" t="s">
        <v>123</v>
      </c>
      <c r="I5" s="72" t="s">
        <v>124</v>
      </c>
      <c r="J5" s="72" t="s">
        <v>125</v>
      </c>
      <c r="K5" s="59" t="s">
        <v>126</v>
      </c>
      <c r="L5" s="59" t="s">
        <v>127</v>
      </c>
      <c r="M5" s="67" t="s">
        <v>128</v>
      </c>
      <c r="N5" s="59" t="s">
        <v>129</v>
      </c>
      <c r="O5" s="59" t="s">
        <v>100</v>
      </c>
    </row>
    <row r="6" spans="1:15" ht="12.95" customHeight="1" x14ac:dyDescent="0.2">
      <c r="A6" s="12" t="s">
        <v>14</v>
      </c>
      <c r="B6" s="64">
        <f>[3]AUTO!F7</f>
        <v>467717</v>
      </c>
      <c r="C6" s="64">
        <f>[3]AUTO!K7</f>
        <v>0</v>
      </c>
      <c r="D6" s="64">
        <f>[3]AUTO!N7</f>
        <v>0</v>
      </c>
      <c r="E6" s="64">
        <f>[3]AUTO!S7</f>
        <v>0</v>
      </c>
      <c r="F6" s="64"/>
      <c r="G6" s="64">
        <f>[3]AUTO!AD7</f>
        <v>0</v>
      </c>
      <c r="H6" s="64">
        <f>[3]AUTO!AE7</f>
        <v>0</v>
      </c>
      <c r="I6" s="64">
        <f>[3]AUTO!AF7</f>
        <v>0</v>
      </c>
      <c r="J6" s="64">
        <f>[3]AUTO!AG7</f>
        <v>0</v>
      </c>
      <c r="K6" s="64">
        <f>[3]AUTO!AJ7</f>
        <v>0</v>
      </c>
      <c r="L6" s="64">
        <f>[3]AUTO!AM7</f>
        <v>0</v>
      </c>
      <c r="M6" s="64">
        <f>[3]AUTO!AQ7</f>
        <v>0</v>
      </c>
      <c r="N6" s="64">
        <f>[3]AUTO!AR7</f>
        <v>0</v>
      </c>
      <c r="O6" s="64">
        <f t="shared" ref="O6:O11" si="0">SUM(B6:N6)</f>
        <v>467717</v>
      </c>
    </row>
    <row r="7" spans="1:15" ht="12.95" customHeight="1" x14ac:dyDescent="0.2">
      <c r="A7" s="18" t="s">
        <v>15</v>
      </c>
      <c r="B7" s="64">
        <f>[3]AUTO!F8</f>
        <v>39147</v>
      </c>
      <c r="C7" s="64">
        <f>[3]AUTO!K8</f>
        <v>0</v>
      </c>
      <c r="D7" s="64">
        <f>[3]AUTO!N8</f>
        <v>0</v>
      </c>
      <c r="E7" s="64">
        <f>[3]AUTO!S8</f>
        <v>0</v>
      </c>
      <c r="F7" s="64"/>
      <c r="G7" s="64">
        <f>[3]AUTO!AD8</f>
        <v>0</v>
      </c>
      <c r="H7" s="64">
        <f>[3]AUTO!AE8</f>
        <v>480</v>
      </c>
      <c r="I7" s="64">
        <f>[3]AUTO!AF8</f>
        <v>0</v>
      </c>
      <c r="J7" s="64">
        <f>[3]AUTO!AG8</f>
        <v>0</v>
      </c>
      <c r="K7" s="64">
        <f>[3]AUTO!AJ8</f>
        <v>0</v>
      </c>
      <c r="L7" s="64">
        <f>[3]AUTO!AM8</f>
        <v>0</v>
      </c>
      <c r="M7" s="64">
        <f>[3]AUTO!AQ8</f>
        <v>0</v>
      </c>
      <c r="N7" s="64">
        <f>[3]AUTO!AR8</f>
        <v>0</v>
      </c>
      <c r="O7" s="64">
        <f t="shared" si="0"/>
        <v>39627</v>
      </c>
    </row>
    <row r="8" spans="1:15" ht="12.95" customHeight="1" x14ac:dyDescent="0.2">
      <c r="A8" s="18" t="s">
        <v>16</v>
      </c>
      <c r="B8" s="64">
        <f>[3]AUTO!F9</f>
        <v>6410</v>
      </c>
      <c r="C8" s="64">
        <f>[3]AUTO!K9</f>
        <v>0</v>
      </c>
      <c r="D8" s="64">
        <f>[3]AUTO!N9</f>
        <v>0</v>
      </c>
      <c r="E8" s="64">
        <f>[3]AUTO!S9</f>
        <v>0</v>
      </c>
      <c r="F8" s="64"/>
      <c r="G8" s="64">
        <f>[3]AUTO!AD9</f>
        <v>0</v>
      </c>
      <c r="H8" s="64">
        <f>[3]AUTO!AE9</f>
        <v>0</v>
      </c>
      <c r="I8" s="64">
        <f>[3]AUTO!AF9</f>
        <v>0</v>
      </c>
      <c r="J8" s="64">
        <f>[3]AUTO!AG9</f>
        <v>0</v>
      </c>
      <c r="K8" s="64">
        <f>[3]AUTO!AJ9</f>
        <v>0</v>
      </c>
      <c r="L8" s="64">
        <f>[3]AUTO!AM9</f>
        <v>0</v>
      </c>
      <c r="M8" s="64">
        <f>[3]AUTO!AQ9</f>
        <v>0</v>
      </c>
      <c r="N8" s="64">
        <f>[3]AUTO!AR9</f>
        <v>0</v>
      </c>
      <c r="O8" s="64">
        <f t="shared" si="0"/>
        <v>6410</v>
      </c>
    </row>
    <row r="9" spans="1:15" ht="12.95" customHeight="1" x14ac:dyDescent="0.2">
      <c r="A9" s="18" t="s">
        <v>17</v>
      </c>
      <c r="B9" s="64">
        <f>[3]AUTO!F10</f>
        <v>340301</v>
      </c>
      <c r="C9" s="64">
        <f>[3]AUTO!K10</f>
        <v>0</v>
      </c>
      <c r="D9" s="64">
        <f>[3]AUTO!N10</f>
        <v>0</v>
      </c>
      <c r="E9" s="64">
        <f>[3]AUTO!S10</f>
        <v>0</v>
      </c>
      <c r="F9" s="64"/>
      <c r="G9" s="64">
        <f>[3]AUTO!AD10</f>
        <v>0</v>
      </c>
      <c r="H9" s="64">
        <f>[3]AUTO!AE10</f>
        <v>0</v>
      </c>
      <c r="I9" s="64">
        <f>[3]AUTO!AF10</f>
        <v>0</v>
      </c>
      <c r="J9" s="64">
        <f>[3]AUTO!AG10</f>
        <v>0</v>
      </c>
      <c r="K9" s="64">
        <f>[3]AUTO!AJ10</f>
        <v>0</v>
      </c>
      <c r="L9" s="64">
        <f>[3]AUTO!AM10</f>
        <v>0</v>
      </c>
      <c r="M9" s="64">
        <f>[3]AUTO!AQ10</f>
        <v>0</v>
      </c>
      <c r="N9" s="64">
        <f>[3]AUTO!AR10</f>
        <v>0</v>
      </c>
      <c r="O9" s="64">
        <f t="shared" si="0"/>
        <v>340301</v>
      </c>
    </row>
    <row r="10" spans="1:15" ht="12.95" customHeight="1" x14ac:dyDescent="0.2">
      <c r="A10" s="18" t="s">
        <v>18</v>
      </c>
      <c r="B10" s="64">
        <f>[3]AUTO!F11</f>
        <v>347132</v>
      </c>
      <c r="C10" s="64">
        <f>[3]AUTO!K11</f>
        <v>181919</v>
      </c>
      <c r="D10" s="64">
        <f>[3]AUTO!N11</f>
        <v>0</v>
      </c>
      <c r="E10" s="64">
        <f>[3]AUTO!S11</f>
        <v>332949</v>
      </c>
      <c r="F10" s="64"/>
      <c r="G10" s="64">
        <f>[3]AUTO!AD11</f>
        <v>0</v>
      </c>
      <c r="H10" s="64">
        <f>[3]AUTO!AE11</f>
        <v>0</v>
      </c>
      <c r="I10" s="64">
        <f>[3]AUTO!AF11</f>
        <v>0</v>
      </c>
      <c r="J10" s="64">
        <f>[3]AUTO!AG11</f>
        <v>0</v>
      </c>
      <c r="K10" s="64">
        <f>[3]AUTO!AJ11</f>
        <v>0</v>
      </c>
      <c r="L10" s="64">
        <f>[3]AUTO!AM11</f>
        <v>0</v>
      </c>
      <c r="M10" s="64">
        <f>[3]AUTO!AQ11</f>
        <v>0</v>
      </c>
      <c r="N10" s="64">
        <f>[3]AUTO!AR11</f>
        <v>0</v>
      </c>
      <c r="O10" s="64">
        <f t="shared" si="0"/>
        <v>862000</v>
      </c>
    </row>
    <row r="11" spans="1:15" ht="12.95" customHeight="1" x14ac:dyDescent="0.2">
      <c r="A11" s="18" t="s">
        <v>19</v>
      </c>
      <c r="B11" s="64">
        <f>[3]AUTO!F12</f>
        <v>717775</v>
      </c>
      <c r="C11" s="64">
        <f>[3]AUTO!K12</f>
        <v>5342</v>
      </c>
      <c r="D11" s="64">
        <f>[3]AUTO!N12</f>
        <v>0</v>
      </c>
      <c r="E11" s="64">
        <f>[3]AUTO!S12</f>
        <v>0</v>
      </c>
      <c r="F11" s="64"/>
      <c r="G11" s="64">
        <f>[3]AUTO!AD12</f>
        <v>0</v>
      </c>
      <c r="H11" s="64">
        <f>[3]AUTO!AE12</f>
        <v>0</v>
      </c>
      <c r="I11" s="64">
        <f>[3]AUTO!AF12</f>
        <v>0</v>
      </c>
      <c r="J11" s="64">
        <f>[3]AUTO!AG12</f>
        <v>0</v>
      </c>
      <c r="K11" s="64">
        <f>[3]AUTO!AJ12</f>
        <v>0</v>
      </c>
      <c r="L11" s="64">
        <f>[3]AUTO!AM12</f>
        <v>0</v>
      </c>
      <c r="M11" s="64">
        <f>[3]AUTO!AQ12</f>
        <v>0</v>
      </c>
      <c r="N11" s="64">
        <f>[3]AUTO!AR12</f>
        <v>0</v>
      </c>
      <c r="O11" s="64">
        <f t="shared" si="0"/>
        <v>723117</v>
      </c>
    </row>
    <row r="12" spans="1:15" ht="12.95" customHeight="1" x14ac:dyDescent="0.2">
      <c r="A12" s="16" t="s">
        <v>20</v>
      </c>
      <c r="B12" s="64">
        <f t="shared" ref="B12:N12" si="1">+B13+B14</f>
        <v>25836348</v>
      </c>
      <c r="C12" s="64">
        <f t="shared" si="1"/>
        <v>52797</v>
      </c>
      <c r="D12" s="64">
        <f t="shared" si="1"/>
        <v>7173</v>
      </c>
      <c r="E12" s="64">
        <f t="shared" si="1"/>
        <v>409524</v>
      </c>
      <c r="F12" s="64"/>
      <c r="G12" s="64">
        <f t="shared" si="1"/>
        <v>0</v>
      </c>
      <c r="H12" s="64">
        <f t="shared" si="1"/>
        <v>0</v>
      </c>
      <c r="I12" s="64">
        <f t="shared" si="1"/>
        <v>0</v>
      </c>
      <c r="J12" s="64">
        <f t="shared" si="1"/>
        <v>0</v>
      </c>
      <c r="K12" s="64">
        <f t="shared" si="1"/>
        <v>0</v>
      </c>
      <c r="L12" s="64">
        <f t="shared" si="1"/>
        <v>0</v>
      </c>
      <c r="M12" s="64">
        <f t="shared" si="1"/>
        <v>0</v>
      </c>
      <c r="N12" s="64">
        <f t="shared" si="1"/>
        <v>0</v>
      </c>
      <c r="O12" s="64">
        <f>+O13+O14</f>
        <v>26305842</v>
      </c>
    </row>
    <row r="13" spans="1:15" ht="12.95" hidden="1" customHeight="1" x14ac:dyDescent="0.2">
      <c r="A13" s="16" t="s">
        <v>21</v>
      </c>
      <c r="B13" s="64">
        <f>[3]AUTO!F14</f>
        <v>39633</v>
      </c>
      <c r="C13" s="64">
        <f>[3]AUTO!K14</f>
        <v>52797</v>
      </c>
      <c r="D13" s="64">
        <f>[3]AUTO!N14</f>
        <v>7173</v>
      </c>
      <c r="E13" s="64">
        <f>[3]AUTO!S14</f>
        <v>409524</v>
      </c>
      <c r="F13" s="64"/>
      <c r="G13" s="64">
        <f>[3]AUTO!AD14</f>
        <v>0</v>
      </c>
      <c r="H13" s="64">
        <f>[3]AUTO!AE14</f>
        <v>0</v>
      </c>
      <c r="I13" s="64">
        <f>[3]AUTO!AF14</f>
        <v>0</v>
      </c>
      <c r="J13" s="64">
        <f>[3]AUTO!AG14</f>
        <v>0</v>
      </c>
      <c r="K13" s="64">
        <f>[3]AUTO!AJ14</f>
        <v>0</v>
      </c>
      <c r="L13" s="64">
        <f>[3]AUTO!AM14</f>
        <v>0</v>
      </c>
      <c r="M13" s="64">
        <f>[3]AUTO!AQ14</f>
        <v>0</v>
      </c>
      <c r="N13" s="64">
        <f>[3]AUTO!AR14</f>
        <v>0</v>
      </c>
      <c r="O13" s="64">
        <f t="shared" ref="O13:O19" si="2">SUM(B13:N13)</f>
        <v>509127</v>
      </c>
    </row>
    <row r="14" spans="1:15" ht="12.95" hidden="1" customHeight="1" x14ac:dyDescent="0.2">
      <c r="A14" s="16" t="s">
        <v>22</v>
      </c>
      <c r="B14" s="64">
        <f>[3]AUTO!F15</f>
        <v>25796715</v>
      </c>
      <c r="C14" s="64">
        <f>[3]AUTO!K15</f>
        <v>0</v>
      </c>
      <c r="D14" s="64">
        <f>[3]AUTO!N15</f>
        <v>0</v>
      </c>
      <c r="E14" s="64">
        <f>[3]AUTO!S15</f>
        <v>0</v>
      </c>
      <c r="F14" s="64"/>
      <c r="G14" s="64">
        <f>[3]AUTO!AD15</f>
        <v>0</v>
      </c>
      <c r="H14" s="64">
        <f>[3]AUTO!AE15</f>
        <v>0</v>
      </c>
      <c r="I14" s="64">
        <f>[3]AUTO!AF15</f>
        <v>0</v>
      </c>
      <c r="J14" s="64">
        <f>[3]AUTO!AG15</f>
        <v>0</v>
      </c>
      <c r="K14" s="64">
        <f>[3]AUTO!AJ15</f>
        <v>0</v>
      </c>
      <c r="L14" s="64">
        <f>[3]AUTO!AM15</f>
        <v>0</v>
      </c>
      <c r="M14" s="64">
        <f>[3]AUTO!AQ15</f>
        <v>0</v>
      </c>
      <c r="N14" s="64">
        <f>[3]AUTO!AR15</f>
        <v>0</v>
      </c>
      <c r="O14" s="64">
        <f t="shared" si="2"/>
        <v>25796715</v>
      </c>
    </row>
    <row r="15" spans="1:15" ht="12.95" customHeight="1" x14ac:dyDescent="0.2">
      <c r="A15" s="16" t="s">
        <v>23</v>
      </c>
      <c r="B15" s="64">
        <f>[3]AUTO!F16</f>
        <v>2865239</v>
      </c>
      <c r="C15" s="64">
        <f>[3]AUTO!K16</f>
        <v>0</v>
      </c>
      <c r="D15" s="64">
        <f>[3]AUTO!N16</f>
        <v>0</v>
      </c>
      <c r="E15" s="64">
        <f>[3]AUTO!S16</f>
        <v>0</v>
      </c>
      <c r="F15" s="64"/>
      <c r="G15" s="64">
        <f>[3]AUTO!AD16</f>
        <v>0</v>
      </c>
      <c r="H15" s="64">
        <f>[3]AUTO!AE16</f>
        <v>0</v>
      </c>
      <c r="I15" s="64">
        <f>[3]AUTO!AF16</f>
        <v>0</v>
      </c>
      <c r="J15" s="64">
        <f>[3]AUTO!AG16</f>
        <v>0</v>
      </c>
      <c r="K15" s="64">
        <f>[3]AUTO!AJ16</f>
        <v>0</v>
      </c>
      <c r="L15" s="64">
        <f>[3]AUTO!AM16</f>
        <v>0</v>
      </c>
      <c r="M15" s="64">
        <f>[3]AUTO!AQ16</f>
        <v>0</v>
      </c>
      <c r="N15" s="64">
        <f>[3]AUTO!AR16</f>
        <v>0</v>
      </c>
      <c r="O15" s="64">
        <f t="shared" si="2"/>
        <v>2865239</v>
      </c>
    </row>
    <row r="16" spans="1:15" ht="12.95" customHeight="1" x14ac:dyDescent="0.2">
      <c r="A16" s="16" t="s">
        <v>24</v>
      </c>
      <c r="B16" s="64">
        <f>[3]AUTO!F17</f>
        <v>35670</v>
      </c>
      <c r="C16" s="64">
        <f>[3]AUTO!K17</f>
        <v>0</v>
      </c>
      <c r="D16" s="64">
        <f>[3]AUTO!N17</f>
        <v>130539</v>
      </c>
      <c r="E16" s="64">
        <f>[3]AUTO!S17</f>
        <v>1497740</v>
      </c>
      <c r="F16" s="64"/>
      <c r="G16" s="64">
        <f>[3]AUTO!AD17</f>
        <v>0</v>
      </c>
      <c r="H16" s="64">
        <f>[3]AUTO!AE17</f>
        <v>0</v>
      </c>
      <c r="I16" s="64">
        <f>[3]AUTO!AF17</f>
        <v>0</v>
      </c>
      <c r="J16" s="64">
        <f>[3]AUTO!AG17</f>
        <v>0</v>
      </c>
      <c r="K16" s="64">
        <f>[3]AUTO!AJ17</f>
        <v>0</v>
      </c>
      <c r="L16" s="64">
        <f>[3]AUTO!AM17</f>
        <v>0</v>
      </c>
      <c r="M16" s="64">
        <f>[3]AUTO!AQ17</f>
        <v>0</v>
      </c>
      <c r="N16" s="64">
        <f>[3]AUTO!AR17</f>
        <v>0</v>
      </c>
      <c r="O16" s="64">
        <f t="shared" si="2"/>
        <v>1663949</v>
      </c>
    </row>
    <row r="17" spans="1:15" ht="12.95" customHeight="1" x14ac:dyDescent="0.2">
      <c r="A17" s="16" t="s">
        <v>25</v>
      </c>
      <c r="B17" s="64">
        <f>[3]AUTO!F18</f>
        <v>590669</v>
      </c>
      <c r="C17" s="64">
        <f>[3]AUTO!K18</f>
        <v>9272</v>
      </c>
      <c r="D17" s="64">
        <f>[3]AUTO!N18</f>
        <v>0</v>
      </c>
      <c r="E17" s="64">
        <f>[3]AUTO!S18</f>
        <v>80161</v>
      </c>
      <c r="F17" s="64"/>
      <c r="G17" s="64">
        <f>[3]AUTO!AD18</f>
        <v>0</v>
      </c>
      <c r="H17" s="64">
        <f>[3]AUTO!AE18</f>
        <v>0</v>
      </c>
      <c r="I17" s="64">
        <f>[3]AUTO!AF18</f>
        <v>0</v>
      </c>
      <c r="J17" s="64">
        <f>[3]AUTO!AG18</f>
        <v>0</v>
      </c>
      <c r="K17" s="64">
        <f>[3]AUTO!AJ18</f>
        <v>0</v>
      </c>
      <c r="L17" s="64">
        <f>[3]AUTO!AM18</f>
        <v>0</v>
      </c>
      <c r="M17" s="64">
        <f>[3]AUTO!AQ18</f>
        <v>0</v>
      </c>
      <c r="N17" s="64">
        <f>[3]AUTO!AR18</f>
        <v>0</v>
      </c>
      <c r="O17" s="64">
        <f t="shared" si="2"/>
        <v>680102</v>
      </c>
    </row>
    <row r="18" spans="1:15" ht="12.95" customHeight="1" x14ac:dyDescent="0.2">
      <c r="A18" s="16" t="s">
        <v>26</v>
      </c>
      <c r="B18" s="64">
        <f>[3]AUTO!F19</f>
        <v>549802</v>
      </c>
      <c r="C18" s="64">
        <f>[3]AUTO!K19</f>
        <v>0</v>
      </c>
      <c r="D18" s="64">
        <f>[3]AUTO!N19</f>
        <v>4536464</v>
      </c>
      <c r="E18" s="64">
        <f>[3]AUTO!S19</f>
        <v>1392345</v>
      </c>
      <c r="F18" s="64"/>
      <c r="G18" s="64">
        <f>[3]AUTO!AD19</f>
        <v>0</v>
      </c>
      <c r="H18" s="64">
        <f>[3]AUTO!AE19</f>
        <v>0</v>
      </c>
      <c r="I18" s="64">
        <f>[3]AUTO!AF19</f>
        <v>0</v>
      </c>
      <c r="J18" s="64">
        <f>[3]AUTO!AG19</f>
        <v>0</v>
      </c>
      <c r="K18" s="64">
        <f>[3]AUTO!AJ19</f>
        <v>0</v>
      </c>
      <c r="L18" s="64">
        <f>[3]AUTO!AM19</f>
        <v>0</v>
      </c>
      <c r="M18" s="64">
        <f>[3]AUTO!AQ19</f>
        <v>0</v>
      </c>
      <c r="N18" s="64">
        <f>[3]AUTO!AR19</f>
        <v>0</v>
      </c>
      <c r="O18" s="64">
        <f t="shared" si="2"/>
        <v>6478611</v>
      </c>
    </row>
    <row r="19" spans="1:15" ht="12.95" customHeight="1" x14ac:dyDescent="0.2">
      <c r="A19" s="16" t="s">
        <v>27</v>
      </c>
      <c r="B19" s="64">
        <f>[3]AUTO!F20</f>
        <v>124232</v>
      </c>
      <c r="C19" s="64">
        <f>[3]AUTO!K20</f>
        <v>0</v>
      </c>
      <c r="D19" s="64">
        <f>[3]AUTO!N20</f>
        <v>0</v>
      </c>
      <c r="E19" s="64">
        <f>[3]AUTO!S20</f>
        <v>0</v>
      </c>
      <c r="F19" s="64"/>
      <c r="G19" s="64">
        <f>[3]AUTO!AD20</f>
        <v>0</v>
      </c>
      <c r="H19" s="64">
        <f>[3]AUTO!AE20</f>
        <v>0</v>
      </c>
      <c r="I19" s="64">
        <f>[3]AUTO!AF20</f>
        <v>0</v>
      </c>
      <c r="J19" s="64">
        <f>[3]AUTO!AG20</f>
        <v>0</v>
      </c>
      <c r="K19" s="64">
        <f>[3]AUTO!AJ20</f>
        <v>0</v>
      </c>
      <c r="L19" s="64">
        <f>[3]AUTO!AM20</f>
        <v>0</v>
      </c>
      <c r="M19" s="64">
        <f>[3]AUTO!AQ20</f>
        <v>0</v>
      </c>
      <c r="N19" s="64">
        <f>[3]AUTO!AR20</f>
        <v>0</v>
      </c>
      <c r="O19" s="64">
        <f t="shared" si="2"/>
        <v>124232</v>
      </c>
    </row>
    <row r="20" spans="1:15" ht="12.95" customHeight="1" x14ac:dyDescent="0.2">
      <c r="A20" s="16" t="s">
        <v>28</v>
      </c>
      <c r="B20" s="64">
        <f t="shared" ref="B20:N20" si="3">+B21+B22</f>
        <v>1967860</v>
      </c>
      <c r="C20" s="64">
        <f t="shared" si="3"/>
        <v>69535</v>
      </c>
      <c r="D20" s="64">
        <f t="shared" si="3"/>
        <v>298782</v>
      </c>
      <c r="E20" s="64">
        <f t="shared" si="3"/>
        <v>846345</v>
      </c>
      <c r="F20" s="64"/>
      <c r="G20" s="64">
        <f t="shared" si="3"/>
        <v>0</v>
      </c>
      <c r="H20" s="64">
        <f t="shared" si="3"/>
        <v>0</v>
      </c>
      <c r="I20" s="64">
        <f t="shared" si="3"/>
        <v>0</v>
      </c>
      <c r="J20" s="64">
        <f t="shared" si="3"/>
        <v>0</v>
      </c>
      <c r="K20" s="64">
        <f t="shared" si="3"/>
        <v>0</v>
      </c>
      <c r="L20" s="64">
        <f t="shared" si="3"/>
        <v>0</v>
      </c>
      <c r="M20" s="64">
        <f t="shared" si="3"/>
        <v>0</v>
      </c>
      <c r="N20" s="64">
        <f t="shared" si="3"/>
        <v>0</v>
      </c>
      <c r="O20" s="64">
        <f>+O21+O22</f>
        <v>3182522</v>
      </c>
    </row>
    <row r="21" spans="1:15" ht="12.95" hidden="1" customHeight="1" x14ac:dyDescent="0.2">
      <c r="A21" s="16" t="s">
        <v>21</v>
      </c>
      <c r="B21" s="64">
        <f>[3]AUTO!F22</f>
        <v>571121</v>
      </c>
      <c r="C21" s="64">
        <f>[3]AUTO!K22</f>
        <v>69535</v>
      </c>
      <c r="D21" s="64">
        <f>[3]AUTO!N22</f>
        <v>298782</v>
      </c>
      <c r="E21" s="64">
        <f>[3]AUTO!S22</f>
        <v>846345</v>
      </c>
      <c r="F21" s="64"/>
      <c r="G21" s="64">
        <f>[3]AUTO!AD22</f>
        <v>0</v>
      </c>
      <c r="H21" s="64">
        <f>[3]AUTO!AE22</f>
        <v>0</v>
      </c>
      <c r="I21" s="64">
        <f>[3]AUTO!AF22</f>
        <v>0</v>
      </c>
      <c r="J21" s="64">
        <f>[3]AUTO!AG22</f>
        <v>0</v>
      </c>
      <c r="K21" s="64">
        <f>[3]AUTO!AJ22</f>
        <v>0</v>
      </c>
      <c r="L21" s="64">
        <f>[3]AUTO!AM22</f>
        <v>0</v>
      </c>
      <c r="M21" s="64">
        <f>[3]AUTO!AQ22</f>
        <v>0</v>
      </c>
      <c r="N21" s="64">
        <f>[3]AUTO!AR22</f>
        <v>0</v>
      </c>
      <c r="O21" s="64">
        <f>SUM(B21:N21)</f>
        <v>1785783</v>
      </c>
    </row>
    <row r="22" spans="1:15" ht="12.95" hidden="1" customHeight="1" x14ac:dyDescent="0.2">
      <c r="A22" s="16" t="s">
        <v>22</v>
      </c>
      <c r="B22" s="64">
        <f>[3]AUTO!F23</f>
        <v>1396739</v>
      </c>
      <c r="C22" s="64">
        <f>[3]AUTO!K23</f>
        <v>0</v>
      </c>
      <c r="D22" s="64">
        <f>[3]AUTO!N23</f>
        <v>0</v>
      </c>
      <c r="E22" s="64">
        <f>[3]AUTO!S23</f>
        <v>0</v>
      </c>
      <c r="F22" s="64"/>
      <c r="G22" s="64">
        <f>[3]AUTO!AD23</f>
        <v>0</v>
      </c>
      <c r="H22" s="64">
        <f>[3]AUTO!AE23</f>
        <v>0</v>
      </c>
      <c r="I22" s="64">
        <f>[3]AUTO!AF23</f>
        <v>0</v>
      </c>
      <c r="J22" s="64">
        <f>[3]AUTO!AG23</f>
        <v>0</v>
      </c>
      <c r="K22" s="64">
        <f>[3]AUTO!AJ23</f>
        <v>0</v>
      </c>
      <c r="L22" s="64">
        <f>[3]AUTO!AM23</f>
        <v>0</v>
      </c>
      <c r="M22" s="64">
        <f>[3]AUTO!AQ23</f>
        <v>0</v>
      </c>
      <c r="N22" s="64">
        <f>[3]AUTO!AR23</f>
        <v>0</v>
      </c>
      <c r="O22" s="64">
        <f>SUM(B22:N22)</f>
        <v>1396739</v>
      </c>
    </row>
    <row r="23" spans="1:15" ht="12.95" customHeight="1" x14ac:dyDescent="0.2">
      <c r="A23" s="16" t="s">
        <v>29</v>
      </c>
      <c r="B23" s="64">
        <f>[3]AUTO!F24</f>
        <v>59472</v>
      </c>
      <c r="C23" s="64">
        <f>[3]AUTO!K24</f>
        <v>189753</v>
      </c>
      <c r="D23" s="64">
        <f>[3]AUTO!N24</f>
        <v>0</v>
      </c>
      <c r="E23" s="64">
        <f>[3]AUTO!S24</f>
        <v>0</v>
      </c>
      <c r="F23" s="64"/>
      <c r="G23" s="64">
        <f>[3]AUTO!AD24</f>
        <v>0</v>
      </c>
      <c r="H23" s="64">
        <f>[3]AUTO!AE24</f>
        <v>0</v>
      </c>
      <c r="I23" s="64">
        <f>[3]AUTO!AF24</f>
        <v>0</v>
      </c>
      <c r="J23" s="64">
        <f>[3]AUTO!AG24</f>
        <v>0</v>
      </c>
      <c r="K23" s="64">
        <f>[3]AUTO!AJ24</f>
        <v>0</v>
      </c>
      <c r="L23" s="64">
        <f>[3]AUTO!AM24</f>
        <v>0</v>
      </c>
      <c r="M23" s="64">
        <f>[3]AUTO!AQ24</f>
        <v>0</v>
      </c>
      <c r="N23" s="64">
        <f>[3]AUTO!AR24</f>
        <v>0</v>
      </c>
      <c r="O23" s="64">
        <f>SUM(B23:N23)</f>
        <v>249225</v>
      </c>
    </row>
    <row r="24" spans="1:15" ht="12.95" customHeight="1" x14ac:dyDescent="0.2">
      <c r="A24" s="16" t="s">
        <v>30</v>
      </c>
      <c r="B24" s="64">
        <f>[3]AUTO!F25</f>
        <v>518364</v>
      </c>
      <c r="C24" s="64">
        <f>[3]AUTO!K25</f>
        <v>13870</v>
      </c>
      <c r="D24" s="64">
        <f>[3]AUTO!N25</f>
        <v>10518</v>
      </c>
      <c r="E24" s="64">
        <f>[3]AUTO!S25</f>
        <v>2565612</v>
      </c>
      <c r="F24" s="64"/>
      <c r="G24" s="64">
        <f>[3]AUTO!AD25</f>
        <v>0</v>
      </c>
      <c r="H24" s="64">
        <f>[3]AUTO!AE25</f>
        <v>0</v>
      </c>
      <c r="I24" s="64">
        <f>[3]AUTO!AF25</f>
        <v>0</v>
      </c>
      <c r="J24" s="64">
        <f>[3]AUTO!AG25</f>
        <v>0</v>
      </c>
      <c r="K24" s="64">
        <f>[3]AUTO!AJ25</f>
        <v>0</v>
      </c>
      <c r="L24" s="64">
        <f>[3]AUTO!AM25</f>
        <v>0</v>
      </c>
      <c r="M24" s="64">
        <f>[3]AUTO!AQ25</f>
        <v>0</v>
      </c>
      <c r="N24" s="64">
        <f>[3]AUTO!AR25</f>
        <v>0</v>
      </c>
      <c r="O24" s="64">
        <f>SUM(B24:N24)</f>
        <v>3108364</v>
      </c>
    </row>
    <row r="25" spans="1:15" ht="12.95" customHeight="1" x14ac:dyDescent="0.2">
      <c r="A25" s="16" t="s">
        <v>31</v>
      </c>
      <c r="B25" s="64">
        <f>[3]AUTO!F26</f>
        <v>589578</v>
      </c>
      <c r="C25" s="64">
        <f>[3]AUTO!K26</f>
        <v>0</v>
      </c>
      <c r="D25" s="64">
        <f>[3]AUTO!N26</f>
        <v>0</v>
      </c>
      <c r="E25" s="64">
        <f>[3]AUTO!S26</f>
        <v>475072</v>
      </c>
      <c r="F25" s="64"/>
      <c r="G25" s="64">
        <f>[3]AUTO!AD26</f>
        <v>0</v>
      </c>
      <c r="H25" s="64">
        <f>[3]AUTO!AE26</f>
        <v>0</v>
      </c>
      <c r="I25" s="64">
        <f>[3]AUTO!AF26</f>
        <v>0</v>
      </c>
      <c r="J25" s="64">
        <f>[3]AUTO!AG26</f>
        <v>0</v>
      </c>
      <c r="K25" s="64">
        <f>[3]AUTO!AJ26</f>
        <v>13365</v>
      </c>
      <c r="L25" s="64">
        <f>[3]AUTO!AM26</f>
        <v>0</v>
      </c>
      <c r="M25" s="64">
        <f>[3]AUTO!AQ26</f>
        <v>0</v>
      </c>
      <c r="N25" s="64">
        <f>[3]AUTO!AR26</f>
        <v>0</v>
      </c>
      <c r="O25" s="64">
        <f>SUM(B25:N25)</f>
        <v>1078015</v>
      </c>
    </row>
    <row r="26" spans="1:15" ht="12.95" customHeight="1" x14ac:dyDescent="0.2">
      <c r="A26" s="16" t="s">
        <v>32</v>
      </c>
      <c r="B26" s="64">
        <f t="shared" ref="B26:N26" si="4">+B27+B28</f>
        <v>214879</v>
      </c>
      <c r="C26" s="64">
        <f t="shared" si="4"/>
        <v>0</v>
      </c>
      <c r="D26" s="64">
        <f t="shared" si="4"/>
        <v>0</v>
      </c>
      <c r="E26" s="64">
        <f t="shared" si="4"/>
        <v>76939</v>
      </c>
      <c r="F26" s="64"/>
      <c r="G26" s="64">
        <f t="shared" si="4"/>
        <v>0</v>
      </c>
      <c r="H26" s="64">
        <f t="shared" si="4"/>
        <v>0</v>
      </c>
      <c r="I26" s="64">
        <f t="shared" si="4"/>
        <v>0</v>
      </c>
      <c r="J26" s="64">
        <f t="shared" si="4"/>
        <v>0</v>
      </c>
      <c r="K26" s="64">
        <f t="shared" si="4"/>
        <v>19874</v>
      </c>
      <c r="L26" s="64">
        <f t="shared" si="4"/>
        <v>0</v>
      </c>
      <c r="M26" s="64">
        <f t="shared" si="4"/>
        <v>0</v>
      </c>
      <c r="N26" s="64">
        <f t="shared" si="4"/>
        <v>0</v>
      </c>
      <c r="O26" s="64">
        <f>+O27+O28</f>
        <v>311692</v>
      </c>
    </row>
    <row r="27" spans="1:15" ht="12.95" hidden="1" customHeight="1" x14ac:dyDescent="0.2">
      <c r="A27" s="16" t="s">
        <v>21</v>
      </c>
      <c r="B27" s="64">
        <f>[3]AUTO!F28</f>
        <v>214879</v>
      </c>
      <c r="C27" s="64">
        <f>[3]AUTO!K28</f>
        <v>0</v>
      </c>
      <c r="D27" s="64">
        <f>[3]AUTO!N28</f>
        <v>0</v>
      </c>
      <c r="E27" s="64">
        <f>[3]AUTO!S28</f>
        <v>76939</v>
      </c>
      <c r="F27" s="64"/>
      <c r="G27" s="64">
        <f>[3]AUTO!AD28</f>
        <v>0</v>
      </c>
      <c r="H27" s="64">
        <f>[3]AUTO!AE28</f>
        <v>0</v>
      </c>
      <c r="I27" s="64">
        <f>[3]AUTO!AF28</f>
        <v>0</v>
      </c>
      <c r="J27" s="64">
        <f>[3]AUTO!AG28</f>
        <v>0</v>
      </c>
      <c r="K27" s="64">
        <f>[3]AUTO!AJ28</f>
        <v>19874</v>
      </c>
      <c r="L27" s="64">
        <f>[3]AUTO!AM28</f>
        <v>0</v>
      </c>
      <c r="M27" s="64">
        <f>[3]AUTO!AQ28</f>
        <v>0</v>
      </c>
      <c r="N27" s="64">
        <f>[3]AUTO!AR28</f>
        <v>0</v>
      </c>
      <c r="O27" s="64">
        <f>SUM(B27:N27)</f>
        <v>311692</v>
      </c>
    </row>
    <row r="28" spans="1:15" ht="12.95" hidden="1" customHeight="1" x14ac:dyDescent="0.2">
      <c r="A28" s="16" t="s">
        <v>22</v>
      </c>
      <c r="B28" s="64">
        <f>[3]AUTO!F29</f>
        <v>0</v>
      </c>
      <c r="C28" s="64">
        <f>[3]AUTO!K29</f>
        <v>0</v>
      </c>
      <c r="D28" s="64">
        <f>[3]AUTO!N29</f>
        <v>0</v>
      </c>
      <c r="E28" s="64">
        <f>[3]AUTO!S29</f>
        <v>0</v>
      </c>
      <c r="F28" s="64"/>
      <c r="G28" s="64">
        <f>[3]AUTO!AD29</f>
        <v>0</v>
      </c>
      <c r="H28" s="64">
        <f>[3]AUTO!AE29</f>
        <v>0</v>
      </c>
      <c r="I28" s="64">
        <f>[3]AUTO!AF29</f>
        <v>0</v>
      </c>
      <c r="J28" s="64">
        <f>[3]AUTO!AG29</f>
        <v>0</v>
      </c>
      <c r="K28" s="64">
        <f>[3]AUTO!AJ29</f>
        <v>0</v>
      </c>
      <c r="L28" s="64">
        <f>[3]AUTO!AM29</f>
        <v>0</v>
      </c>
      <c r="M28" s="64">
        <f>[3]AUTO!AQ29</f>
        <v>0</v>
      </c>
      <c r="N28" s="64">
        <f>[3]AUTO!AR29</f>
        <v>0</v>
      </c>
      <c r="O28" s="64">
        <f>SUM(B28:N28)</f>
        <v>0</v>
      </c>
    </row>
    <row r="29" spans="1:15" ht="12.95" customHeight="1" x14ac:dyDescent="0.2">
      <c r="A29" s="16" t="s">
        <v>33</v>
      </c>
      <c r="B29" s="64">
        <f>[3]AUTO!F30</f>
        <v>259732</v>
      </c>
      <c r="C29" s="64">
        <f>[3]AUTO!K30</f>
        <v>0</v>
      </c>
      <c r="D29" s="64">
        <f>[3]AUTO!N30</f>
        <v>715192</v>
      </c>
      <c r="E29" s="64">
        <f>[3]AUTO!S30</f>
        <v>0</v>
      </c>
      <c r="F29" s="64"/>
      <c r="G29" s="64">
        <f>[3]AUTO!AD30</f>
        <v>0</v>
      </c>
      <c r="H29" s="64">
        <f>[3]AUTO!AE30</f>
        <v>0</v>
      </c>
      <c r="I29" s="64">
        <f>[3]AUTO!AF30</f>
        <v>0</v>
      </c>
      <c r="J29" s="64">
        <f>[3]AUTO!AG30</f>
        <v>0</v>
      </c>
      <c r="K29" s="64">
        <f>[3]AUTO!AJ30</f>
        <v>696258</v>
      </c>
      <c r="L29" s="64">
        <f>[3]AUTO!AM30</f>
        <v>2942313</v>
      </c>
      <c r="M29" s="64">
        <f>[3]AUTO!AQ30</f>
        <v>0</v>
      </c>
      <c r="N29" s="64">
        <f>[3]AUTO!AR30</f>
        <v>0</v>
      </c>
      <c r="O29" s="64">
        <f>SUM(B29:N29)</f>
        <v>4613495</v>
      </c>
    </row>
    <row r="30" spans="1:15" ht="12.95" customHeight="1" x14ac:dyDescent="0.2">
      <c r="A30" s="16" t="s">
        <v>34</v>
      </c>
      <c r="B30" s="64">
        <f t="shared" ref="B30:N30" si="5">+B31+B32</f>
        <v>667838</v>
      </c>
      <c r="C30" s="64">
        <f t="shared" si="5"/>
        <v>35204</v>
      </c>
      <c r="D30" s="64">
        <f t="shared" si="5"/>
        <v>545</v>
      </c>
      <c r="E30" s="64">
        <f t="shared" si="5"/>
        <v>0</v>
      </c>
      <c r="F30" s="64">
        <f t="shared" si="5"/>
        <v>11798825</v>
      </c>
      <c r="G30" s="64">
        <f t="shared" si="5"/>
        <v>0</v>
      </c>
      <c r="H30" s="64">
        <f t="shared" si="5"/>
        <v>0</v>
      </c>
      <c r="I30" s="64">
        <f t="shared" si="5"/>
        <v>0</v>
      </c>
      <c r="J30" s="64">
        <f t="shared" si="5"/>
        <v>0</v>
      </c>
      <c r="K30" s="64">
        <f t="shared" si="5"/>
        <v>0</v>
      </c>
      <c r="L30" s="64">
        <f t="shared" si="5"/>
        <v>0</v>
      </c>
      <c r="M30" s="64">
        <f t="shared" si="5"/>
        <v>0</v>
      </c>
      <c r="N30" s="64">
        <f t="shared" si="5"/>
        <v>0</v>
      </c>
      <c r="O30" s="64">
        <f>+O31+O32</f>
        <v>12502412</v>
      </c>
    </row>
    <row r="31" spans="1:15" ht="12.95" hidden="1" customHeight="1" x14ac:dyDescent="0.2">
      <c r="A31" s="16" t="s">
        <v>21</v>
      </c>
      <c r="B31" s="64">
        <f>[3]AUTO!F32</f>
        <v>113996</v>
      </c>
      <c r="C31" s="64">
        <f>[3]AUTO!K32</f>
        <v>35204</v>
      </c>
      <c r="D31" s="64">
        <f>[3]AUTO!N32</f>
        <v>545</v>
      </c>
      <c r="E31" s="64">
        <f>[3]AUTO!S32</f>
        <v>0</v>
      </c>
      <c r="F31" s="64">
        <f>[3]AUTO!W32</f>
        <v>11798825</v>
      </c>
      <c r="G31" s="64">
        <f>[3]AUTO!AD32</f>
        <v>0</v>
      </c>
      <c r="H31" s="64">
        <f>[3]AUTO!AE32</f>
        <v>0</v>
      </c>
      <c r="I31" s="64">
        <f>[3]AUTO!AF32</f>
        <v>0</v>
      </c>
      <c r="J31" s="64">
        <f>[3]AUTO!AG32</f>
        <v>0</v>
      </c>
      <c r="K31" s="64">
        <f>[3]AUTO!AJ32</f>
        <v>0</v>
      </c>
      <c r="L31" s="64">
        <f>[3]AUTO!AM32</f>
        <v>0</v>
      </c>
      <c r="M31" s="64">
        <f>[3]AUTO!AQ32</f>
        <v>0</v>
      </c>
      <c r="N31" s="64">
        <f>[3]AUTO!AR32</f>
        <v>0</v>
      </c>
      <c r="O31" s="64">
        <f t="shared" ref="O31:O47" si="6">SUM(B31:N31)</f>
        <v>11948570</v>
      </c>
    </row>
    <row r="32" spans="1:15" ht="12.95" hidden="1" customHeight="1" x14ac:dyDescent="0.2">
      <c r="A32" s="16" t="s">
        <v>22</v>
      </c>
      <c r="B32" s="64">
        <f>[3]AUTO!F33</f>
        <v>553842</v>
      </c>
      <c r="C32" s="64">
        <f>[3]AUTO!K33</f>
        <v>0</v>
      </c>
      <c r="D32" s="64">
        <f>[3]AUTO!N33</f>
        <v>0</v>
      </c>
      <c r="E32" s="64">
        <f>[3]AUTO!S33</f>
        <v>0</v>
      </c>
      <c r="F32" s="64">
        <f>[3]AUTO!W33</f>
        <v>0</v>
      </c>
      <c r="G32" s="64">
        <f>[3]AUTO!AD33</f>
        <v>0</v>
      </c>
      <c r="H32" s="64">
        <f>[3]AUTO!AE33</f>
        <v>0</v>
      </c>
      <c r="I32" s="64">
        <f>[3]AUTO!AF33</f>
        <v>0</v>
      </c>
      <c r="J32" s="64">
        <f>[3]AUTO!AG33</f>
        <v>0</v>
      </c>
      <c r="K32" s="64">
        <f>[3]AUTO!AJ33</f>
        <v>0</v>
      </c>
      <c r="L32" s="64">
        <f>[3]AUTO!AM33</f>
        <v>0</v>
      </c>
      <c r="M32" s="64">
        <f>[3]AUTO!AQ33</f>
        <v>0</v>
      </c>
      <c r="N32" s="64">
        <f>[3]AUTO!AR33</f>
        <v>0</v>
      </c>
      <c r="O32" s="64">
        <f t="shared" si="6"/>
        <v>553842</v>
      </c>
    </row>
    <row r="33" spans="1:15" ht="12.95" customHeight="1" x14ac:dyDescent="0.2">
      <c r="A33" s="16" t="s">
        <v>35</v>
      </c>
      <c r="B33" s="64">
        <f>[3]AUTO!F34</f>
        <v>193561</v>
      </c>
      <c r="C33" s="64">
        <f>[3]AUTO!K34</f>
        <v>3663</v>
      </c>
      <c r="D33" s="64">
        <f>[3]AUTO!N34</f>
        <v>1750</v>
      </c>
      <c r="E33" s="64">
        <f>[3]AUTO!S34</f>
        <v>0</v>
      </c>
      <c r="F33" s="64"/>
      <c r="G33" s="64">
        <f>[3]AUTO!AD34</f>
        <v>0</v>
      </c>
      <c r="H33" s="64">
        <f>[3]AUTO!AE34</f>
        <v>0</v>
      </c>
      <c r="I33" s="64">
        <f>[3]AUTO!AF34</f>
        <v>0</v>
      </c>
      <c r="J33" s="64">
        <f>[3]AUTO!AG34</f>
        <v>0</v>
      </c>
      <c r="K33" s="64">
        <f>[3]AUTO!AJ34</f>
        <v>0</v>
      </c>
      <c r="L33" s="64">
        <f>[3]AUTO!AM34</f>
        <v>0</v>
      </c>
      <c r="M33" s="64">
        <f>[3]AUTO!AQ34</f>
        <v>0</v>
      </c>
      <c r="N33" s="64">
        <f>[3]AUTO!AR34</f>
        <v>0</v>
      </c>
      <c r="O33" s="64">
        <f t="shared" si="6"/>
        <v>198974</v>
      </c>
    </row>
    <row r="34" spans="1:15" ht="12.95" customHeight="1" x14ac:dyDescent="0.2">
      <c r="A34" s="16" t="s">
        <v>36</v>
      </c>
      <c r="B34" s="64">
        <f>[3]AUTO!F35</f>
        <v>103923</v>
      </c>
      <c r="C34" s="64">
        <f>[3]AUTO!K35</f>
        <v>257813</v>
      </c>
      <c r="D34" s="64">
        <f>[3]AUTO!N35</f>
        <v>26286</v>
      </c>
      <c r="E34" s="64">
        <f>[3]AUTO!S35</f>
        <v>0</v>
      </c>
      <c r="F34" s="64"/>
      <c r="G34" s="64">
        <f>[3]AUTO!AD35</f>
        <v>0</v>
      </c>
      <c r="H34" s="64">
        <f>[3]AUTO!AE35</f>
        <v>0</v>
      </c>
      <c r="I34" s="64">
        <f>[3]AUTO!AF35</f>
        <v>0</v>
      </c>
      <c r="J34" s="64">
        <f>[3]AUTO!AG35</f>
        <v>0</v>
      </c>
      <c r="K34" s="64">
        <f>[3]AUTO!AJ35</f>
        <v>14987</v>
      </c>
      <c r="L34" s="64">
        <f>[3]AUTO!AM35</f>
        <v>0</v>
      </c>
      <c r="M34" s="64">
        <f>[3]AUTO!AQ35</f>
        <v>0</v>
      </c>
      <c r="N34" s="64">
        <f>[3]AUTO!AR35</f>
        <v>0</v>
      </c>
      <c r="O34" s="64">
        <f t="shared" si="6"/>
        <v>403009</v>
      </c>
    </row>
    <row r="35" spans="1:15" ht="12.95" customHeight="1" x14ac:dyDescent="0.2">
      <c r="A35" s="16" t="s">
        <v>37</v>
      </c>
      <c r="B35" s="64">
        <f>[3]AUTO!F36</f>
        <v>30497</v>
      </c>
      <c r="C35" s="64">
        <f>[3]AUTO!K36</f>
        <v>0</v>
      </c>
      <c r="D35" s="64">
        <f>[3]AUTO!N36</f>
        <v>0</v>
      </c>
      <c r="E35" s="64">
        <f>[3]AUTO!S36</f>
        <v>0</v>
      </c>
      <c r="F35" s="64"/>
      <c r="G35" s="64">
        <f>[3]AUTO!AD36</f>
        <v>0</v>
      </c>
      <c r="H35" s="64">
        <f>[3]AUTO!AE36</f>
        <v>0</v>
      </c>
      <c r="I35" s="64">
        <f>[3]AUTO!AF36</f>
        <v>0</v>
      </c>
      <c r="J35" s="64">
        <f>[3]AUTO!AG36</f>
        <v>0</v>
      </c>
      <c r="K35" s="64">
        <f>[3]AUTO!AJ36</f>
        <v>0</v>
      </c>
      <c r="L35" s="64">
        <f>[3]AUTO!AM36</f>
        <v>0</v>
      </c>
      <c r="M35" s="64">
        <f>[3]AUTO!AQ36</f>
        <v>0</v>
      </c>
      <c r="N35" s="64">
        <f>[3]AUTO!AR36</f>
        <v>0</v>
      </c>
      <c r="O35" s="64">
        <f t="shared" si="6"/>
        <v>30497</v>
      </c>
    </row>
    <row r="36" spans="1:15" ht="12.95" customHeight="1" x14ac:dyDescent="0.2">
      <c r="A36" s="16" t="s">
        <v>38</v>
      </c>
      <c r="B36" s="64">
        <f>[3]AUTO!F37</f>
        <v>125584</v>
      </c>
      <c r="C36" s="64">
        <f>[3]AUTO!K37</f>
        <v>0</v>
      </c>
      <c r="D36" s="64">
        <f>[3]AUTO!N37</f>
        <v>0</v>
      </c>
      <c r="E36" s="64">
        <f>[3]AUTO!S37</f>
        <v>24721</v>
      </c>
      <c r="F36" s="64"/>
      <c r="G36" s="64">
        <f>[3]AUTO!AD37</f>
        <v>0</v>
      </c>
      <c r="H36" s="64">
        <f>[3]AUTO!AE37</f>
        <v>0</v>
      </c>
      <c r="I36" s="64">
        <f>[3]AUTO!AF37</f>
        <v>0</v>
      </c>
      <c r="J36" s="64">
        <f>[3]AUTO!AG37</f>
        <v>0</v>
      </c>
      <c r="K36" s="64">
        <f>[3]AUTO!AJ37</f>
        <v>0</v>
      </c>
      <c r="L36" s="64">
        <f>[3]AUTO!AM37</f>
        <v>0</v>
      </c>
      <c r="M36" s="64">
        <f>[3]AUTO!AQ37</f>
        <v>0</v>
      </c>
      <c r="N36" s="64">
        <f>[3]AUTO!AR37</f>
        <v>0</v>
      </c>
      <c r="O36" s="64">
        <f t="shared" si="6"/>
        <v>150305</v>
      </c>
    </row>
    <row r="37" spans="1:15" ht="12.95" customHeight="1" x14ac:dyDescent="0.2">
      <c r="A37" s="16" t="s">
        <v>39</v>
      </c>
      <c r="B37" s="64">
        <f>[3]AUTO!F38</f>
        <v>160266</v>
      </c>
      <c r="C37" s="64">
        <f>[3]AUTO!K38</f>
        <v>0</v>
      </c>
      <c r="D37" s="64">
        <f>[3]AUTO!N38</f>
        <v>1449666</v>
      </c>
      <c r="E37" s="64">
        <f>[3]AUTO!S38</f>
        <v>1358724</v>
      </c>
      <c r="F37" s="64">
        <f>[3]AUTO!W38</f>
        <v>0</v>
      </c>
      <c r="G37" s="64">
        <f>[3]AUTO!AD38</f>
        <v>0</v>
      </c>
      <c r="H37" s="64">
        <f>[3]AUTO!AE38</f>
        <v>0</v>
      </c>
      <c r="I37" s="64">
        <f>[3]AUTO!AF38</f>
        <v>0</v>
      </c>
      <c r="J37" s="64">
        <f>[3]AUTO!AG38</f>
        <v>0</v>
      </c>
      <c r="K37" s="64">
        <f>[3]AUTO!AJ38</f>
        <v>0</v>
      </c>
      <c r="L37" s="64">
        <f>[3]AUTO!AM38</f>
        <v>0</v>
      </c>
      <c r="M37" s="64">
        <f>[3]AUTO!AQ38</f>
        <v>0</v>
      </c>
      <c r="N37" s="64">
        <f>[3]AUTO!AR38</f>
        <v>0</v>
      </c>
      <c r="O37" s="64">
        <f t="shared" si="6"/>
        <v>2968656</v>
      </c>
    </row>
    <row r="38" spans="1:15" ht="12.95" customHeight="1" x14ac:dyDescent="0.2">
      <c r="A38" s="16" t="s">
        <v>40</v>
      </c>
      <c r="B38" s="64">
        <f>[3]AUTO!F39</f>
        <v>149344</v>
      </c>
      <c r="C38" s="64">
        <f>[3]AUTO!K39</f>
        <v>52314</v>
      </c>
      <c r="D38" s="64">
        <f>[3]AUTO!N39</f>
        <v>0</v>
      </c>
      <c r="E38" s="64">
        <f>[3]AUTO!S39</f>
        <v>13560</v>
      </c>
      <c r="F38" s="64"/>
      <c r="G38" s="64">
        <f>[3]AUTO!AD39</f>
        <v>0</v>
      </c>
      <c r="H38" s="64">
        <f>[3]AUTO!AE39</f>
        <v>0</v>
      </c>
      <c r="I38" s="64">
        <f>[3]AUTO!AF39</f>
        <v>0</v>
      </c>
      <c r="J38" s="64">
        <f>[3]AUTO!AG39</f>
        <v>0</v>
      </c>
      <c r="K38" s="64">
        <f>[3]AUTO!AJ39</f>
        <v>0</v>
      </c>
      <c r="L38" s="64">
        <f>[3]AUTO!AM39</f>
        <v>0</v>
      </c>
      <c r="M38" s="64">
        <f>[3]AUTO!AQ39</f>
        <v>0</v>
      </c>
      <c r="N38" s="64">
        <f>[3]AUTO!AR39</f>
        <v>0</v>
      </c>
      <c r="O38" s="64">
        <f t="shared" si="6"/>
        <v>215218</v>
      </c>
    </row>
    <row r="39" spans="1:15" ht="12.95" customHeight="1" x14ac:dyDescent="0.2">
      <c r="A39" s="16" t="s">
        <v>41</v>
      </c>
      <c r="B39" s="64">
        <f>[3]AUTO!F40</f>
        <v>50608</v>
      </c>
      <c r="C39" s="64">
        <f>[3]AUTO!K40</f>
        <v>0</v>
      </c>
      <c r="D39" s="64">
        <f>[3]AUTO!N40</f>
        <v>0</v>
      </c>
      <c r="E39" s="64">
        <f>[3]AUTO!S40</f>
        <v>0</v>
      </c>
      <c r="F39" s="64"/>
      <c r="G39" s="64">
        <f>[3]AUTO!AD40</f>
        <v>0</v>
      </c>
      <c r="H39" s="64">
        <f>[3]AUTO!AE40</f>
        <v>0</v>
      </c>
      <c r="I39" s="64">
        <f>[3]AUTO!AF40</f>
        <v>0</v>
      </c>
      <c r="J39" s="64">
        <f>[3]AUTO!AG40</f>
        <v>0</v>
      </c>
      <c r="K39" s="64">
        <f>[3]AUTO!AJ40</f>
        <v>0</v>
      </c>
      <c r="L39" s="64">
        <f>[3]AUTO!AM40</f>
        <v>0</v>
      </c>
      <c r="M39" s="64">
        <f>[3]AUTO!AQ40</f>
        <v>0</v>
      </c>
      <c r="N39" s="64">
        <f>[3]AUTO!AR40</f>
        <v>0</v>
      </c>
      <c r="O39" s="64">
        <f t="shared" si="6"/>
        <v>50608</v>
      </c>
    </row>
    <row r="40" spans="1:15" ht="12.95" customHeight="1" x14ac:dyDescent="0.2">
      <c r="A40" s="16" t="s">
        <v>42</v>
      </c>
      <c r="B40" s="64">
        <f>[3]AUTO!F41</f>
        <v>237036</v>
      </c>
      <c r="C40" s="64">
        <f>[3]AUTO!K41</f>
        <v>0</v>
      </c>
      <c r="D40" s="64">
        <f>[3]AUTO!N41</f>
        <v>0</v>
      </c>
      <c r="E40" s="64">
        <f>[3]AUTO!S41</f>
        <v>0</v>
      </c>
      <c r="F40" s="64"/>
      <c r="G40" s="64">
        <f>[3]AUTO!AD41</f>
        <v>0</v>
      </c>
      <c r="H40" s="64">
        <f>[3]AUTO!AE41</f>
        <v>0</v>
      </c>
      <c r="I40" s="64">
        <f>[3]AUTO!AF41</f>
        <v>0</v>
      </c>
      <c r="J40" s="64">
        <f>[3]AUTO!AG41</f>
        <v>0</v>
      </c>
      <c r="K40" s="64">
        <f>[3]AUTO!AJ41</f>
        <v>0</v>
      </c>
      <c r="L40" s="64">
        <f>[3]AUTO!AM41</f>
        <v>0</v>
      </c>
      <c r="M40" s="64">
        <f>[3]AUTO!AQ41</f>
        <v>0</v>
      </c>
      <c r="N40" s="64">
        <f>[3]AUTO!AR41</f>
        <v>0</v>
      </c>
      <c r="O40" s="64">
        <f t="shared" si="6"/>
        <v>237036</v>
      </c>
    </row>
    <row r="41" spans="1:15" ht="12.95" hidden="1" customHeight="1" x14ac:dyDescent="0.2">
      <c r="A41" s="16" t="s">
        <v>43</v>
      </c>
      <c r="B41" s="64">
        <f>[3]AUTO!F42</f>
        <v>0</v>
      </c>
      <c r="C41" s="64">
        <f>[3]AUTO!K42</f>
        <v>0</v>
      </c>
      <c r="D41" s="64">
        <f>[3]AUTO!N42</f>
        <v>0</v>
      </c>
      <c r="E41" s="64">
        <f>[3]AUTO!S42</f>
        <v>0</v>
      </c>
      <c r="F41" s="64"/>
      <c r="G41" s="64">
        <f>[3]AUTO!AD42</f>
        <v>0</v>
      </c>
      <c r="H41" s="64">
        <f>[3]AUTO!AE42</f>
        <v>0</v>
      </c>
      <c r="I41" s="64">
        <f>[3]AUTO!AF42</f>
        <v>0</v>
      </c>
      <c r="J41" s="64">
        <f>[3]AUTO!AG42</f>
        <v>0</v>
      </c>
      <c r="K41" s="64">
        <f>[3]AUTO!AJ42</f>
        <v>0</v>
      </c>
      <c r="L41" s="64">
        <f>[3]AUTO!AM42</f>
        <v>0</v>
      </c>
      <c r="M41" s="64">
        <f>[3]AUTO!AQ42</f>
        <v>0</v>
      </c>
      <c r="N41" s="64">
        <f>[3]AUTO!AR42</f>
        <v>0</v>
      </c>
      <c r="O41" s="64">
        <f t="shared" si="6"/>
        <v>0</v>
      </c>
    </row>
    <row r="42" spans="1:15" ht="12.95" customHeight="1" x14ac:dyDescent="0.2">
      <c r="A42" s="16" t="s">
        <v>44</v>
      </c>
      <c r="B42" s="64">
        <f>[3]AUTO!F43</f>
        <v>917263</v>
      </c>
      <c r="C42" s="64">
        <f>[3]AUTO!K43</f>
        <v>0</v>
      </c>
      <c r="D42" s="64">
        <f>[3]AUTO!N43</f>
        <v>0</v>
      </c>
      <c r="E42" s="64">
        <f>[3]AUTO!S43</f>
        <v>0</v>
      </c>
      <c r="F42" s="64"/>
      <c r="G42" s="64">
        <f>[3]AUTO!AD43</f>
        <v>0</v>
      </c>
      <c r="H42" s="64">
        <f>[3]AUTO!AE43</f>
        <v>0</v>
      </c>
      <c r="I42" s="64">
        <f>[3]AUTO!AF43</f>
        <v>0</v>
      </c>
      <c r="J42" s="64">
        <f>[3]AUTO!AG43</f>
        <v>0</v>
      </c>
      <c r="K42" s="64">
        <f>[3]AUTO!AJ43</f>
        <v>0</v>
      </c>
      <c r="L42" s="64">
        <f>[3]AUTO!AM43</f>
        <v>0</v>
      </c>
      <c r="M42" s="64">
        <f>[3]AUTO!AQ43</f>
        <v>0</v>
      </c>
      <c r="N42" s="64">
        <f>[3]AUTO!AR43</f>
        <v>0</v>
      </c>
      <c r="O42" s="64">
        <f t="shared" si="6"/>
        <v>917263</v>
      </c>
    </row>
    <row r="43" spans="1:15" ht="12.95" customHeight="1" x14ac:dyDescent="0.2">
      <c r="A43" s="16" t="s">
        <v>45</v>
      </c>
      <c r="B43" s="64">
        <f>[3]AUTO!F44</f>
        <v>87114</v>
      </c>
      <c r="C43" s="64">
        <f>[3]AUTO!K44</f>
        <v>0</v>
      </c>
      <c r="D43" s="64">
        <f>[3]AUTO!N44</f>
        <v>0</v>
      </c>
      <c r="E43" s="64">
        <f>[3]AUTO!S44</f>
        <v>0</v>
      </c>
      <c r="F43" s="64"/>
      <c r="G43" s="64">
        <f>[3]AUTO!AD44</f>
        <v>0</v>
      </c>
      <c r="H43" s="64">
        <f>[3]AUTO!AE44</f>
        <v>0</v>
      </c>
      <c r="I43" s="64">
        <f>[3]AUTO!AF44</f>
        <v>0</v>
      </c>
      <c r="J43" s="64">
        <f>[3]AUTO!AG44</f>
        <v>0</v>
      </c>
      <c r="K43" s="64">
        <f>[3]AUTO!AJ44</f>
        <v>0</v>
      </c>
      <c r="L43" s="64">
        <f>[3]AUTO!AM44</f>
        <v>0</v>
      </c>
      <c r="M43" s="64">
        <f>[3]AUTO!AQ44</f>
        <v>0</v>
      </c>
      <c r="N43" s="64">
        <f>[3]AUTO!AR44</f>
        <v>0</v>
      </c>
      <c r="O43" s="64">
        <f t="shared" si="6"/>
        <v>87114</v>
      </c>
    </row>
    <row r="44" spans="1:15" ht="12.95" customHeight="1" x14ac:dyDescent="0.2">
      <c r="A44" s="16" t="s">
        <v>46</v>
      </c>
      <c r="B44" s="64">
        <f>[3]AUTO!F45</f>
        <v>842252</v>
      </c>
      <c r="C44" s="64">
        <f>[3]AUTO!K45</f>
        <v>8512</v>
      </c>
      <c r="D44" s="64">
        <f>[3]AUTO!N45</f>
        <v>0</v>
      </c>
      <c r="E44" s="64">
        <f>[3]AUTO!S45</f>
        <v>0</v>
      </c>
      <c r="F44" s="64"/>
      <c r="G44" s="64">
        <f>[3]AUTO!AD45</f>
        <v>0</v>
      </c>
      <c r="H44" s="64">
        <f>[3]AUTO!AE45</f>
        <v>0</v>
      </c>
      <c r="I44" s="64">
        <f>[3]AUTO!AF45</f>
        <v>0</v>
      </c>
      <c r="J44" s="64">
        <f>[3]AUTO!AG45</f>
        <v>0</v>
      </c>
      <c r="K44" s="64">
        <f>[3]AUTO!AJ45</f>
        <v>0</v>
      </c>
      <c r="L44" s="64">
        <f>[3]AUTO!AM45</f>
        <v>0</v>
      </c>
      <c r="M44" s="64">
        <f>[3]AUTO!AQ45</f>
        <v>0</v>
      </c>
      <c r="N44" s="64">
        <f>[3]AUTO!AR45</f>
        <v>0</v>
      </c>
      <c r="O44" s="64">
        <f t="shared" si="6"/>
        <v>850764</v>
      </c>
    </row>
    <row r="45" spans="1:15" ht="12.95" customHeight="1" x14ac:dyDescent="0.2">
      <c r="A45" s="16" t="s">
        <v>47</v>
      </c>
      <c r="B45" s="64">
        <f>[3]AUTO!F46</f>
        <v>204531</v>
      </c>
      <c r="C45" s="64">
        <f>[3]AUTO!K46</f>
        <v>0</v>
      </c>
      <c r="D45" s="64">
        <f>[3]AUTO!N46</f>
        <v>0</v>
      </c>
      <c r="E45" s="64">
        <f>[3]AUTO!S46</f>
        <v>0</v>
      </c>
      <c r="F45" s="64"/>
      <c r="G45" s="64">
        <f>[3]AUTO!AD46</f>
        <v>0</v>
      </c>
      <c r="H45" s="64">
        <f>[3]AUTO!AE46</f>
        <v>0</v>
      </c>
      <c r="I45" s="64">
        <f>[3]AUTO!AF46</f>
        <v>0</v>
      </c>
      <c r="J45" s="64">
        <f>[3]AUTO!AG46</f>
        <v>0</v>
      </c>
      <c r="K45" s="64">
        <f>[3]AUTO!AJ46</f>
        <v>0</v>
      </c>
      <c r="L45" s="64">
        <f>[3]AUTO!AM46</f>
        <v>0</v>
      </c>
      <c r="M45" s="64">
        <f>[3]AUTO!AQ46</f>
        <v>0</v>
      </c>
      <c r="N45" s="64">
        <f>[3]AUTO!AR46</f>
        <v>0</v>
      </c>
      <c r="O45" s="64">
        <f t="shared" si="6"/>
        <v>204531</v>
      </c>
    </row>
    <row r="46" spans="1:15" ht="12.95" customHeight="1" x14ac:dyDescent="0.2">
      <c r="A46" s="16" t="s">
        <v>48</v>
      </c>
      <c r="B46" s="64">
        <f>[3]AUTO!F47</f>
        <v>77469</v>
      </c>
      <c r="C46" s="64">
        <f>[3]AUTO!K47</f>
        <v>0</v>
      </c>
      <c r="D46" s="64">
        <f>[3]AUTO!N47</f>
        <v>0</v>
      </c>
      <c r="E46" s="64">
        <f>[3]AUTO!S47</f>
        <v>0</v>
      </c>
      <c r="F46" s="64"/>
      <c r="G46" s="64">
        <f>[3]AUTO!AD47</f>
        <v>0</v>
      </c>
      <c r="H46" s="64">
        <f>[3]AUTO!AE47</f>
        <v>0</v>
      </c>
      <c r="I46" s="64">
        <f>[3]AUTO!AF47</f>
        <v>0</v>
      </c>
      <c r="J46" s="64">
        <f>[3]AUTO!AG47</f>
        <v>0</v>
      </c>
      <c r="K46" s="64">
        <f>[3]AUTO!AJ47</f>
        <v>683</v>
      </c>
      <c r="L46" s="64">
        <f>[3]AUTO!AM47</f>
        <v>0</v>
      </c>
      <c r="M46" s="64">
        <f>[3]AUTO!AQ47</f>
        <v>0</v>
      </c>
      <c r="N46" s="64">
        <f>[3]AUTO!AR47</f>
        <v>0</v>
      </c>
      <c r="O46" s="64">
        <f t="shared" si="6"/>
        <v>78152</v>
      </c>
    </row>
    <row r="47" spans="1:15" ht="12.95" customHeight="1" x14ac:dyDescent="0.2">
      <c r="A47" s="16" t="s">
        <v>49</v>
      </c>
      <c r="B47" s="64">
        <f>[3]AUTO!F48</f>
        <v>24478</v>
      </c>
      <c r="C47" s="64">
        <f>[3]AUTO!K48</f>
        <v>0</v>
      </c>
      <c r="D47" s="64">
        <f>[3]AUTO!N48</f>
        <v>0</v>
      </c>
      <c r="E47" s="64">
        <f>[3]AUTO!S48</f>
        <v>0</v>
      </c>
      <c r="F47" s="64"/>
      <c r="G47" s="64">
        <f>[3]AUTO!AD48</f>
        <v>0</v>
      </c>
      <c r="H47" s="64">
        <f>[3]AUTO!AE48</f>
        <v>0</v>
      </c>
      <c r="I47" s="64">
        <f>[3]AUTO!AF48</f>
        <v>0</v>
      </c>
      <c r="J47" s="64">
        <f>[3]AUTO!AG48</f>
        <v>0</v>
      </c>
      <c r="K47" s="64">
        <f>[3]AUTO!AJ48</f>
        <v>0</v>
      </c>
      <c r="L47" s="64">
        <f>[3]AUTO!AM48</f>
        <v>0</v>
      </c>
      <c r="M47" s="64">
        <f>[3]AUTO!AQ48</f>
        <v>0</v>
      </c>
      <c r="N47" s="64">
        <f>[3]AUTO!AR48</f>
        <v>0</v>
      </c>
      <c r="O47" s="64">
        <f t="shared" si="6"/>
        <v>24478</v>
      </c>
    </row>
    <row r="48" spans="1:15" ht="12.95" hidden="1" customHeight="1" x14ac:dyDescent="0.2">
      <c r="A48" s="16"/>
      <c r="B48" s="64"/>
      <c r="C48" s="64"/>
      <c r="D48" s="64"/>
      <c r="E48" s="64"/>
      <c r="F48" s="64"/>
      <c r="G48" s="64"/>
      <c r="H48" s="64"/>
      <c r="I48" s="64"/>
      <c r="J48" s="64"/>
      <c r="K48" s="64"/>
      <c r="L48" s="64"/>
      <c r="M48" s="64"/>
      <c r="N48" s="64"/>
      <c r="O48" s="64"/>
    </row>
    <row r="49" spans="1:15" ht="12.95" customHeight="1" x14ac:dyDescent="0.2">
      <c r="A49" s="16" t="s">
        <v>130</v>
      </c>
      <c r="B49" s="25">
        <f>SUM(B50:B53)+SUM(B56:B69)+SUM(B74:B90)</f>
        <v>559755</v>
      </c>
      <c r="C49" s="25">
        <f t="shared" ref="C49:O49" si="7">SUM(C50:C53)+SUM(C56:C69)+SUM(C74:C90)</f>
        <v>74922</v>
      </c>
      <c r="D49" s="25">
        <f t="shared" si="7"/>
        <v>0</v>
      </c>
      <c r="E49" s="25">
        <f t="shared" si="7"/>
        <v>3235672</v>
      </c>
      <c r="F49" s="25">
        <f t="shared" si="7"/>
        <v>0</v>
      </c>
      <c r="G49" s="25">
        <f t="shared" si="7"/>
        <v>0</v>
      </c>
      <c r="H49" s="25">
        <f t="shared" si="7"/>
        <v>0</v>
      </c>
      <c r="I49" s="25">
        <f t="shared" si="7"/>
        <v>0</v>
      </c>
      <c r="J49" s="25">
        <f t="shared" si="7"/>
        <v>0</v>
      </c>
      <c r="K49" s="25">
        <f t="shared" si="7"/>
        <v>0</v>
      </c>
      <c r="L49" s="25">
        <f t="shared" si="7"/>
        <v>0</v>
      </c>
      <c r="M49" s="25">
        <f t="shared" si="7"/>
        <v>0</v>
      </c>
      <c r="N49" s="25">
        <f t="shared" si="7"/>
        <v>0</v>
      </c>
      <c r="O49" s="25">
        <f t="shared" si="7"/>
        <v>3870349</v>
      </c>
    </row>
    <row r="50" spans="1:15" ht="12.95" hidden="1" customHeight="1" x14ac:dyDescent="0.2">
      <c r="A50" s="16" t="s">
        <v>51</v>
      </c>
      <c r="B50" s="64">
        <f>[3]AUTO!F51</f>
        <v>0</v>
      </c>
      <c r="C50" s="64">
        <f>[3]AUTO!K51</f>
        <v>0</v>
      </c>
      <c r="D50" s="64">
        <f>[3]AUTO!N51</f>
        <v>0</v>
      </c>
      <c r="E50" s="64">
        <f>[3]AUTO!S51</f>
        <v>0</v>
      </c>
      <c r="F50" s="64"/>
      <c r="G50" s="64">
        <f>[3]AUTO!AD51</f>
        <v>0</v>
      </c>
      <c r="H50" s="64">
        <f>[3]AUTO!AE51</f>
        <v>0</v>
      </c>
      <c r="I50" s="64">
        <f>[3]AUTO!AF51</f>
        <v>0</v>
      </c>
      <c r="J50" s="64">
        <f>[3]AUTO!AG51</f>
        <v>0</v>
      </c>
      <c r="K50" s="64">
        <f>[3]AUTO!AJ51</f>
        <v>0</v>
      </c>
      <c r="L50" s="64">
        <f>[3]AUTO!AM51</f>
        <v>0</v>
      </c>
      <c r="M50" s="64">
        <f>[3]AUTO!AQ51</f>
        <v>0</v>
      </c>
      <c r="N50" s="64">
        <f>[3]AUTO!AR51</f>
        <v>0</v>
      </c>
      <c r="O50" s="64">
        <f>SUM(B50:N50)</f>
        <v>0</v>
      </c>
    </row>
    <row r="51" spans="1:15" ht="12.95" customHeight="1" x14ac:dyDescent="0.2">
      <c r="A51" s="16" t="s">
        <v>52</v>
      </c>
      <c r="B51" s="64">
        <f>[3]AUTO!F52</f>
        <v>2453</v>
      </c>
      <c r="C51" s="64">
        <f>[3]AUTO!K52</f>
        <v>0</v>
      </c>
      <c r="D51" s="64">
        <f>[3]AUTO!N52</f>
        <v>0</v>
      </c>
      <c r="E51" s="64">
        <f>[3]AUTO!S52</f>
        <v>0</v>
      </c>
      <c r="F51" s="64"/>
      <c r="G51" s="64">
        <f>[3]AUTO!AD52</f>
        <v>0</v>
      </c>
      <c r="H51" s="64">
        <f>[3]AUTO!AE52</f>
        <v>0</v>
      </c>
      <c r="I51" s="64">
        <f>[3]AUTO!AF52</f>
        <v>0</v>
      </c>
      <c r="J51" s="64">
        <f>[3]AUTO!AG52</f>
        <v>0</v>
      </c>
      <c r="K51" s="64">
        <f>[3]AUTO!AJ52</f>
        <v>0</v>
      </c>
      <c r="L51" s="64">
        <f>[3]AUTO!AM52</f>
        <v>0</v>
      </c>
      <c r="M51" s="64">
        <f>[3]AUTO!AQ52</f>
        <v>0</v>
      </c>
      <c r="N51" s="64">
        <f>[3]AUTO!AR52</f>
        <v>0</v>
      </c>
      <c r="O51" s="64">
        <f>SUM(B51:N51)</f>
        <v>2453</v>
      </c>
    </row>
    <row r="52" spans="1:15" ht="12.95" customHeight="1" x14ac:dyDescent="0.2">
      <c r="A52" s="16" t="s">
        <v>53</v>
      </c>
      <c r="B52" s="64">
        <f>[3]AUTO!F53</f>
        <v>3048</v>
      </c>
      <c r="C52" s="64">
        <f>[3]AUTO!K53</f>
        <v>0</v>
      </c>
      <c r="D52" s="64">
        <f>[3]AUTO!N53</f>
        <v>0</v>
      </c>
      <c r="E52" s="64">
        <f>[3]AUTO!S53</f>
        <v>0</v>
      </c>
      <c r="F52" s="64"/>
      <c r="G52" s="64">
        <f>[3]AUTO!AD53</f>
        <v>0</v>
      </c>
      <c r="H52" s="64">
        <f>[3]AUTO!AE53</f>
        <v>0</v>
      </c>
      <c r="I52" s="64">
        <f>[3]AUTO!AF53</f>
        <v>0</v>
      </c>
      <c r="J52" s="64">
        <f>[3]AUTO!AG53</f>
        <v>0</v>
      </c>
      <c r="K52" s="64">
        <f>[3]AUTO!AJ53</f>
        <v>0</v>
      </c>
      <c r="L52" s="64">
        <f>[3]AUTO!AM53</f>
        <v>0</v>
      </c>
      <c r="M52" s="64">
        <f>[3]AUTO!AQ53</f>
        <v>0</v>
      </c>
      <c r="N52" s="64">
        <f>[3]AUTO!AR53</f>
        <v>0</v>
      </c>
      <c r="O52" s="64">
        <f>SUM(B52:N52)</f>
        <v>3048</v>
      </c>
    </row>
    <row r="53" spans="1:15" ht="12.95" customHeight="1" x14ac:dyDescent="0.2">
      <c r="A53" s="16" t="s">
        <v>54</v>
      </c>
      <c r="B53" s="64">
        <f t="shared" ref="B53:M53" si="8">+B54+B55</f>
        <v>30386</v>
      </c>
      <c r="C53" s="64">
        <f t="shared" si="8"/>
        <v>0</v>
      </c>
      <c r="D53" s="64">
        <f t="shared" si="8"/>
        <v>0</v>
      </c>
      <c r="E53" s="64">
        <f t="shared" si="8"/>
        <v>1762943</v>
      </c>
      <c r="F53" s="64"/>
      <c r="G53" s="64">
        <f t="shared" si="8"/>
        <v>0</v>
      </c>
      <c r="H53" s="64">
        <f t="shared" si="8"/>
        <v>0</v>
      </c>
      <c r="I53" s="64">
        <f t="shared" si="8"/>
        <v>0</v>
      </c>
      <c r="J53" s="64">
        <f t="shared" si="8"/>
        <v>0</v>
      </c>
      <c r="K53" s="64">
        <f t="shared" si="8"/>
        <v>0</v>
      </c>
      <c r="L53" s="64">
        <f t="shared" si="8"/>
        <v>0</v>
      </c>
      <c r="M53" s="64">
        <f t="shared" si="8"/>
        <v>0</v>
      </c>
      <c r="N53" s="64">
        <f>+N54+N55</f>
        <v>0</v>
      </c>
      <c r="O53" s="64">
        <f>+O54+O55</f>
        <v>1793329</v>
      </c>
    </row>
    <row r="54" spans="1:15" ht="12.95" hidden="1" customHeight="1" x14ac:dyDescent="0.2">
      <c r="A54" s="16" t="s">
        <v>55</v>
      </c>
      <c r="B54" s="64">
        <f>[3]AUTO!F55</f>
        <v>11074</v>
      </c>
      <c r="C54" s="64">
        <f>[3]AUTO!K55</f>
        <v>0</v>
      </c>
      <c r="D54" s="64">
        <f>[3]AUTO!N55</f>
        <v>0</v>
      </c>
      <c r="E54" s="64">
        <f>[3]AUTO!S55</f>
        <v>1762943</v>
      </c>
      <c r="F54" s="64"/>
      <c r="G54" s="64">
        <f>[3]AUTO!AD55</f>
        <v>0</v>
      </c>
      <c r="H54" s="64">
        <f>[3]AUTO!AE55</f>
        <v>0</v>
      </c>
      <c r="I54" s="64">
        <f>[3]AUTO!AF55</f>
        <v>0</v>
      </c>
      <c r="J54" s="64">
        <f>[3]AUTO!AG55</f>
        <v>0</v>
      </c>
      <c r="K54" s="64">
        <f>[3]AUTO!AJ55</f>
        <v>0</v>
      </c>
      <c r="L54" s="64">
        <f>[3]AUTO!AM55</f>
        <v>0</v>
      </c>
      <c r="M54" s="64">
        <f>[3]AUTO!AQ55</f>
        <v>0</v>
      </c>
      <c r="N54" s="64">
        <f>[3]AUTO!AR55</f>
        <v>0</v>
      </c>
      <c r="O54" s="64">
        <f t="shared" ref="O54:O60" si="9">SUM(B54:N54)</f>
        <v>1774017</v>
      </c>
    </row>
    <row r="55" spans="1:15" ht="12.95" hidden="1" customHeight="1" x14ac:dyDescent="0.2">
      <c r="A55" s="16" t="s">
        <v>56</v>
      </c>
      <c r="B55" s="64">
        <f>[3]AUTO!F56</f>
        <v>19312</v>
      </c>
      <c r="C55" s="64">
        <f>[3]AUTO!K56</f>
        <v>0</v>
      </c>
      <c r="D55" s="64">
        <f>[3]AUTO!N56</f>
        <v>0</v>
      </c>
      <c r="E55" s="64">
        <f>[3]AUTO!S56</f>
        <v>0</v>
      </c>
      <c r="F55" s="64"/>
      <c r="G55" s="64">
        <f>[3]AUTO!AD56</f>
        <v>0</v>
      </c>
      <c r="H55" s="64">
        <f>[3]AUTO!AE56</f>
        <v>0</v>
      </c>
      <c r="I55" s="64">
        <f>[3]AUTO!AF56</f>
        <v>0</v>
      </c>
      <c r="J55" s="64">
        <f>[3]AUTO!AG56</f>
        <v>0</v>
      </c>
      <c r="K55" s="64">
        <f>[3]AUTO!AJ56</f>
        <v>0</v>
      </c>
      <c r="L55" s="64">
        <f>[3]AUTO!AM56</f>
        <v>0</v>
      </c>
      <c r="M55" s="64">
        <f>[3]AUTO!AQ56</f>
        <v>0</v>
      </c>
      <c r="N55" s="64">
        <f>[3]AUTO!AR56</f>
        <v>0</v>
      </c>
      <c r="O55" s="64">
        <f t="shared" si="9"/>
        <v>19312</v>
      </c>
    </row>
    <row r="56" spans="1:15" ht="12.95" customHeight="1" x14ac:dyDescent="0.2">
      <c r="A56" s="16" t="s">
        <v>57</v>
      </c>
      <c r="B56" s="64">
        <f>[3]AUTO!F57</f>
        <v>3220</v>
      </c>
      <c r="C56" s="64">
        <f>[3]AUTO!K57</f>
        <v>0</v>
      </c>
      <c r="D56" s="64">
        <f>[3]AUTO!N57</f>
        <v>0</v>
      </c>
      <c r="E56" s="64">
        <f>[3]AUTO!S57</f>
        <v>0</v>
      </c>
      <c r="F56" s="64"/>
      <c r="G56" s="64">
        <f>[3]AUTO!AD57</f>
        <v>0</v>
      </c>
      <c r="H56" s="64">
        <f>[3]AUTO!AE57</f>
        <v>0</v>
      </c>
      <c r="I56" s="64">
        <f>[3]AUTO!AF57</f>
        <v>0</v>
      </c>
      <c r="J56" s="64">
        <f>[3]AUTO!AG57</f>
        <v>0</v>
      </c>
      <c r="K56" s="64">
        <f>[3]AUTO!AJ57</f>
        <v>0</v>
      </c>
      <c r="L56" s="64">
        <f>[3]AUTO!AM57</f>
        <v>0</v>
      </c>
      <c r="M56" s="64">
        <f>[3]AUTO!AQ57</f>
        <v>0</v>
      </c>
      <c r="N56" s="64">
        <f>[3]AUTO!AR57</f>
        <v>0</v>
      </c>
      <c r="O56" s="64">
        <f t="shared" si="9"/>
        <v>3220</v>
      </c>
    </row>
    <row r="57" spans="1:15" ht="12.95" customHeight="1" x14ac:dyDescent="0.2">
      <c r="A57" s="16" t="s">
        <v>58</v>
      </c>
      <c r="B57" s="64">
        <f>[3]AUTO!F58</f>
        <v>25955</v>
      </c>
      <c r="C57" s="64">
        <f>[3]AUTO!K58</f>
        <v>0</v>
      </c>
      <c r="D57" s="64">
        <f>[3]AUTO!N58</f>
        <v>0</v>
      </c>
      <c r="E57" s="64">
        <f>[3]AUTO!S58</f>
        <v>0</v>
      </c>
      <c r="F57" s="64"/>
      <c r="G57" s="64">
        <f>[3]AUTO!AD58</f>
        <v>0</v>
      </c>
      <c r="H57" s="64">
        <f>[3]AUTO!AE58</f>
        <v>0</v>
      </c>
      <c r="I57" s="64">
        <f>[3]AUTO!AF58</f>
        <v>0</v>
      </c>
      <c r="J57" s="64">
        <f>[3]AUTO!AG58</f>
        <v>0</v>
      </c>
      <c r="K57" s="64">
        <f>[3]AUTO!AJ58</f>
        <v>0</v>
      </c>
      <c r="L57" s="64">
        <f>[3]AUTO!AM58</f>
        <v>0</v>
      </c>
      <c r="M57" s="64">
        <f>[3]AUTO!AQ58</f>
        <v>0</v>
      </c>
      <c r="N57" s="64">
        <f>[3]AUTO!AR58</f>
        <v>0</v>
      </c>
      <c r="O57" s="64">
        <f t="shared" si="9"/>
        <v>25955</v>
      </c>
    </row>
    <row r="58" spans="1:15" ht="12.95" customHeight="1" x14ac:dyDescent="0.2">
      <c r="A58" s="16" t="s">
        <v>59</v>
      </c>
      <c r="B58" s="64">
        <f>[3]AUTO!F59</f>
        <v>4307</v>
      </c>
      <c r="C58" s="64">
        <f>[3]AUTO!K59</f>
        <v>0</v>
      </c>
      <c r="D58" s="64">
        <f>[3]AUTO!N59</f>
        <v>0</v>
      </c>
      <c r="E58" s="64">
        <f>[3]AUTO!S59</f>
        <v>77000</v>
      </c>
      <c r="F58" s="64"/>
      <c r="G58" s="64">
        <f>[3]AUTO!AD59</f>
        <v>0</v>
      </c>
      <c r="H58" s="64">
        <f>[3]AUTO!AE59</f>
        <v>0</v>
      </c>
      <c r="I58" s="64">
        <f>[3]AUTO!AF59</f>
        <v>0</v>
      </c>
      <c r="J58" s="64">
        <f>[3]AUTO!AG59</f>
        <v>0</v>
      </c>
      <c r="K58" s="64">
        <f>[3]AUTO!AJ59</f>
        <v>0</v>
      </c>
      <c r="L58" s="64">
        <f>[3]AUTO!AM59</f>
        <v>0</v>
      </c>
      <c r="M58" s="64">
        <f>[3]AUTO!AQ59</f>
        <v>0</v>
      </c>
      <c r="N58" s="64">
        <f>[3]AUTO!AR59</f>
        <v>0</v>
      </c>
      <c r="O58" s="64">
        <f t="shared" si="9"/>
        <v>81307</v>
      </c>
    </row>
    <row r="59" spans="1:15" ht="12.95" customHeight="1" x14ac:dyDescent="0.2">
      <c r="A59" s="16" t="s">
        <v>60</v>
      </c>
      <c r="B59" s="64">
        <f>[3]AUTO!F60</f>
        <v>13434</v>
      </c>
      <c r="C59" s="64">
        <f>[3]AUTO!K60</f>
        <v>0</v>
      </c>
      <c r="D59" s="64">
        <f>[3]AUTO!N60</f>
        <v>0</v>
      </c>
      <c r="E59" s="64">
        <f>[3]AUTO!S60</f>
        <v>0</v>
      </c>
      <c r="F59" s="64"/>
      <c r="G59" s="64">
        <f>[3]AUTO!AD60</f>
        <v>0</v>
      </c>
      <c r="H59" s="64">
        <f>[3]AUTO!AE60</f>
        <v>0</v>
      </c>
      <c r="I59" s="64">
        <f>[3]AUTO!AF60</f>
        <v>0</v>
      </c>
      <c r="J59" s="64">
        <f>[3]AUTO!AG60</f>
        <v>0</v>
      </c>
      <c r="K59" s="64">
        <f>[3]AUTO!AJ60</f>
        <v>0</v>
      </c>
      <c r="L59" s="64">
        <f>[3]AUTO!AM60</f>
        <v>0</v>
      </c>
      <c r="M59" s="64">
        <f>[3]AUTO!AQ60</f>
        <v>0</v>
      </c>
      <c r="N59" s="64">
        <f>[3]AUTO!AR60</f>
        <v>0</v>
      </c>
      <c r="O59" s="64">
        <f t="shared" si="9"/>
        <v>13434</v>
      </c>
    </row>
    <row r="60" spans="1:15" ht="12.95" customHeight="1" x14ac:dyDescent="0.2">
      <c r="A60" s="16" t="s">
        <v>61</v>
      </c>
      <c r="B60" s="64">
        <f>[3]AUTO!F61</f>
        <v>1164</v>
      </c>
      <c r="C60" s="64">
        <f>[3]AUTO!K61</f>
        <v>0</v>
      </c>
      <c r="D60" s="64">
        <f>[3]AUTO!N61</f>
        <v>0</v>
      </c>
      <c r="E60" s="64">
        <f>[3]AUTO!S61</f>
        <v>47497</v>
      </c>
      <c r="F60" s="64"/>
      <c r="G60" s="64">
        <f>[3]AUTO!AD61</f>
        <v>0</v>
      </c>
      <c r="H60" s="64">
        <f>[3]AUTO!AE61</f>
        <v>0</v>
      </c>
      <c r="I60" s="64">
        <f>[3]AUTO!AF61</f>
        <v>0</v>
      </c>
      <c r="J60" s="64">
        <f>[3]AUTO!AG61</f>
        <v>0</v>
      </c>
      <c r="K60" s="64">
        <f>[3]AUTO!AJ61</f>
        <v>0</v>
      </c>
      <c r="L60" s="64">
        <f>[3]AUTO!AM61</f>
        <v>0</v>
      </c>
      <c r="M60" s="64">
        <f>[3]AUTO!AQ61</f>
        <v>0</v>
      </c>
      <c r="N60" s="64">
        <f>[3]AUTO!AR61</f>
        <v>0</v>
      </c>
      <c r="O60" s="64">
        <f t="shared" si="9"/>
        <v>48661</v>
      </c>
    </row>
    <row r="61" spans="1:15" ht="12.95" customHeight="1" x14ac:dyDescent="0.2">
      <c r="A61" s="16" t="s">
        <v>62</v>
      </c>
      <c r="B61" s="64">
        <f>[3]AUTO!F62</f>
        <v>4206</v>
      </c>
      <c r="C61" s="64">
        <f>[3]AUTO!K62</f>
        <v>0</v>
      </c>
      <c r="D61" s="64">
        <f>[3]AUTO!N62</f>
        <v>0</v>
      </c>
      <c r="E61" s="64">
        <f>[3]AUTO!S62</f>
        <v>0</v>
      </c>
      <c r="F61" s="64"/>
      <c r="G61" s="64">
        <f>[3]AUTO!AD62</f>
        <v>0</v>
      </c>
      <c r="H61" s="64">
        <f>[3]AUTO!AE62</f>
        <v>0</v>
      </c>
      <c r="I61" s="64">
        <f>[3]AUTO!AF62</f>
        <v>0</v>
      </c>
      <c r="J61" s="64">
        <f>[3]AUTO!AG62</f>
        <v>0</v>
      </c>
      <c r="K61" s="64">
        <f>[3]AUTO!AJ62</f>
        <v>0</v>
      </c>
      <c r="L61" s="64">
        <f>[3]AUTO!AM62</f>
        <v>0</v>
      </c>
      <c r="M61" s="64">
        <f>[3]AUTO!AQ62</f>
        <v>0</v>
      </c>
      <c r="N61" s="64">
        <f>[3]AUTO!AR62</f>
        <v>0</v>
      </c>
      <c r="O61" s="64">
        <f t="shared" ref="O61:O68" si="10">SUM(B61:N61)</f>
        <v>4206</v>
      </c>
    </row>
    <row r="62" spans="1:15" ht="12.95" customHeight="1" x14ac:dyDescent="0.2">
      <c r="A62" s="16" t="s">
        <v>63</v>
      </c>
      <c r="B62" s="64">
        <f>[3]AUTO!F63</f>
        <v>6002</v>
      </c>
      <c r="C62" s="64">
        <f>[3]AUTO!K63</f>
        <v>0</v>
      </c>
      <c r="D62" s="64">
        <f>[3]AUTO!N63</f>
        <v>0</v>
      </c>
      <c r="E62" s="64">
        <f>[3]AUTO!S63</f>
        <v>9500</v>
      </c>
      <c r="F62" s="64"/>
      <c r="G62" s="64">
        <f>[3]AUTO!AD63</f>
        <v>0</v>
      </c>
      <c r="H62" s="64">
        <f>[3]AUTO!AE63</f>
        <v>0</v>
      </c>
      <c r="I62" s="64">
        <f>[3]AUTO!AF63</f>
        <v>0</v>
      </c>
      <c r="J62" s="64">
        <f>[3]AUTO!AG63</f>
        <v>0</v>
      </c>
      <c r="K62" s="64">
        <f>[3]AUTO!AJ63</f>
        <v>0</v>
      </c>
      <c r="L62" s="64">
        <f>[3]AUTO!AM63</f>
        <v>0</v>
      </c>
      <c r="M62" s="64">
        <f>[3]AUTO!AQ63</f>
        <v>0</v>
      </c>
      <c r="N62" s="64">
        <f>[3]AUTO!AR63</f>
        <v>0</v>
      </c>
      <c r="O62" s="64">
        <f t="shared" si="10"/>
        <v>15502</v>
      </c>
    </row>
    <row r="63" spans="1:15" ht="12.95" customHeight="1" x14ac:dyDescent="0.2">
      <c r="A63" s="16" t="s">
        <v>64</v>
      </c>
      <c r="B63" s="64">
        <f>[3]AUTO!F64</f>
        <v>5888</v>
      </c>
      <c r="C63" s="64">
        <f>[3]AUTO!K64</f>
        <v>0</v>
      </c>
      <c r="D63" s="64">
        <f>[3]AUTO!N64</f>
        <v>0</v>
      </c>
      <c r="E63" s="64">
        <f>[3]AUTO!S64</f>
        <v>0</v>
      </c>
      <c r="F63" s="64"/>
      <c r="G63" s="64">
        <f>[3]AUTO!AD64</f>
        <v>0</v>
      </c>
      <c r="H63" s="64">
        <f>[3]AUTO!AE64</f>
        <v>0</v>
      </c>
      <c r="I63" s="64">
        <f>[3]AUTO!AF64</f>
        <v>0</v>
      </c>
      <c r="J63" s="64">
        <f>[3]AUTO!AG64</f>
        <v>0</v>
      </c>
      <c r="K63" s="64">
        <f>[3]AUTO!AJ64</f>
        <v>0</v>
      </c>
      <c r="L63" s="64">
        <f>[3]AUTO!AM64</f>
        <v>0</v>
      </c>
      <c r="M63" s="64">
        <f>[3]AUTO!AQ64</f>
        <v>0</v>
      </c>
      <c r="N63" s="64">
        <f>[3]AUTO!AR64</f>
        <v>0</v>
      </c>
      <c r="O63" s="64">
        <f t="shared" si="10"/>
        <v>5888</v>
      </c>
    </row>
    <row r="64" spans="1:15" ht="12.95" customHeight="1" x14ac:dyDescent="0.2">
      <c r="A64" s="16" t="s">
        <v>65</v>
      </c>
      <c r="B64" s="64">
        <f>[3]AUTO!F65</f>
        <v>20767</v>
      </c>
      <c r="C64" s="64">
        <f>[3]AUTO!K65</f>
        <v>0</v>
      </c>
      <c r="D64" s="64">
        <f>[3]AUTO!N65</f>
        <v>0</v>
      </c>
      <c r="E64" s="64">
        <f>[3]AUTO!S65</f>
        <v>493326</v>
      </c>
      <c r="F64" s="64"/>
      <c r="G64" s="64">
        <f>[3]AUTO!AD65</f>
        <v>0</v>
      </c>
      <c r="H64" s="64">
        <f>[3]AUTO!AE65</f>
        <v>0</v>
      </c>
      <c r="I64" s="64">
        <f>[3]AUTO!AF65</f>
        <v>0</v>
      </c>
      <c r="J64" s="64">
        <f>[3]AUTO!AG65</f>
        <v>0</v>
      </c>
      <c r="K64" s="64">
        <f>[3]AUTO!AJ65</f>
        <v>0</v>
      </c>
      <c r="L64" s="64">
        <f>[3]AUTO!AM65</f>
        <v>0</v>
      </c>
      <c r="M64" s="64">
        <f>[3]AUTO!AQ65</f>
        <v>0</v>
      </c>
      <c r="N64" s="64">
        <f>[3]AUTO!AR65</f>
        <v>0</v>
      </c>
      <c r="O64" s="64">
        <f t="shared" si="10"/>
        <v>514093</v>
      </c>
    </row>
    <row r="65" spans="1:15" ht="12.95" customHeight="1" x14ac:dyDescent="0.2">
      <c r="A65" s="16" t="s">
        <v>66</v>
      </c>
      <c r="B65" s="64">
        <f>[3]AUTO!F66</f>
        <v>3589</v>
      </c>
      <c r="C65" s="64">
        <f>[3]AUTO!K66</f>
        <v>0</v>
      </c>
      <c r="D65" s="64">
        <f>[3]AUTO!N66</f>
        <v>0</v>
      </c>
      <c r="E65" s="64">
        <f>[3]AUTO!S66</f>
        <v>0</v>
      </c>
      <c r="F65" s="64"/>
      <c r="G65" s="64">
        <f>[3]AUTO!AD66</f>
        <v>0</v>
      </c>
      <c r="H65" s="64">
        <f>[3]AUTO!AE66</f>
        <v>0</v>
      </c>
      <c r="I65" s="64">
        <f>[3]AUTO!AF66</f>
        <v>0</v>
      </c>
      <c r="J65" s="64">
        <f>[3]AUTO!AG66</f>
        <v>0</v>
      </c>
      <c r="K65" s="64">
        <f>[3]AUTO!AJ66</f>
        <v>0</v>
      </c>
      <c r="L65" s="64">
        <f>[3]AUTO!AM66</f>
        <v>0</v>
      </c>
      <c r="M65" s="64">
        <f>[3]AUTO!AQ66</f>
        <v>0</v>
      </c>
      <c r="N65" s="64">
        <f>[3]AUTO!AR66</f>
        <v>0</v>
      </c>
      <c r="O65" s="64">
        <f t="shared" si="10"/>
        <v>3589</v>
      </c>
    </row>
    <row r="66" spans="1:15" ht="12.95" customHeight="1" x14ac:dyDescent="0.2">
      <c r="A66" s="16" t="s">
        <v>67</v>
      </c>
      <c r="B66" s="64">
        <f>[3]AUTO!F67</f>
        <v>4520</v>
      </c>
      <c r="C66" s="64">
        <f>[3]AUTO!K67</f>
        <v>0</v>
      </c>
      <c r="D66" s="64">
        <f>[3]AUTO!N67</f>
        <v>0</v>
      </c>
      <c r="E66" s="64">
        <f>[3]AUTO!S67</f>
        <v>0</v>
      </c>
      <c r="F66" s="64"/>
      <c r="G66" s="64">
        <f>[3]AUTO!AD67</f>
        <v>0</v>
      </c>
      <c r="H66" s="64">
        <f>[3]AUTO!AE67</f>
        <v>0</v>
      </c>
      <c r="I66" s="64">
        <f>[3]AUTO!AF67</f>
        <v>0</v>
      </c>
      <c r="J66" s="64">
        <f>[3]AUTO!AG67</f>
        <v>0</v>
      </c>
      <c r="K66" s="64">
        <f>[3]AUTO!AJ67</f>
        <v>0</v>
      </c>
      <c r="L66" s="64">
        <f>[3]AUTO!AM67</f>
        <v>0</v>
      </c>
      <c r="M66" s="64">
        <f>[3]AUTO!AQ67</f>
        <v>0</v>
      </c>
      <c r="N66" s="64">
        <f>[3]AUTO!AR67</f>
        <v>0</v>
      </c>
      <c r="O66" s="64">
        <f t="shared" si="10"/>
        <v>4520</v>
      </c>
    </row>
    <row r="67" spans="1:15" ht="12.95" customHeight="1" x14ac:dyDescent="0.2">
      <c r="A67" s="16" t="s">
        <v>68</v>
      </c>
      <c r="B67" s="64">
        <f>[3]AUTO!F68</f>
        <v>1907</v>
      </c>
      <c r="C67" s="64">
        <f>[3]AUTO!K68</f>
        <v>0</v>
      </c>
      <c r="D67" s="64">
        <f>[3]AUTO!N68</f>
        <v>0</v>
      </c>
      <c r="E67" s="64">
        <f>[3]AUTO!S68</f>
        <v>62458</v>
      </c>
      <c r="F67" s="64"/>
      <c r="G67" s="64">
        <f>[3]AUTO!AD68</f>
        <v>0</v>
      </c>
      <c r="H67" s="64">
        <f>[3]AUTO!AE68</f>
        <v>0</v>
      </c>
      <c r="I67" s="64">
        <f>[3]AUTO!AF68</f>
        <v>0</v>
      </c>
      <c r="J67" s="64">
        <f>[3]AUTO!AG68</f>
        <v>0</v>
      </c>
      <c r="K67" s="64">
        <f>[3]AUTO!AJ68</f>
        <v>0</v>
      </c>
      <c r="L67" s="64">
        <f>[3]AUTO!AM68</f>
        <v>0</v>
      </c>
      <c r="M67" s="64">
        <f>[3]AUTO!AQ68</f>
        <v>0</v>
      </c>
      <c r="N67" s="64">
        <f>[3]AUTO!AR68</f>
        <v>0</v>
      </c>
      <c r="O67" s="64">
        <f t="shared" si="10"/>
        <v>64365</v>
      </c>
    </row>
    <row r="68" spans="1:15" ht="12.95" customHeight="1" x14ac:dyDescent="0.2">
      <c r="A68" s="16" t="s">
        <v>69</v>
      </c>
      <c r="B68" s="64">
        <f>[3]AUTO!F69</f>
        <v>3431</v>
      </c>
      <c r="C68" s="64">
        <f>[3]AUTO!K69</f>
        <v>8518</v>
      </c>
      <c r="D68" s="64">
        <f>[3]AUTO!N69</f>
        <v>0</v>
      </c>
      <c r="E68" s="64">
        <f>[3]AUTO!S69</f>
        <v>0</v>
      </c>
      <c r="F68" s="64"/>
      <c r="G68" s="64">
        <f>[3]AUTO!AD69</f>
        <v>0</v>
      </c>
      <c r="H68" s="64">
        <f>[3]AUTO!AE69</f>
        <v>0</v>
      </c>
      <c r="I68" s="64">
        <f>[3]AUTO!AF69</f>
        <v>0</v>
      </c>
      <c r="J68" s="64">
        <f>[3]AUTO!AG69</f>
        <v>0</v>
      </c>
      <c r="K68" s="64">
        <f>[3]AUTO!AJ69</f>
        <v>0</v>
      </c>
      <c r="L68" s="64">
        <f>[3]AUTO!AM69</f>
        <v>0</v>
      </c>
      <c r="M68" s="64">
        <f>[3]AUTO!AQ69</f>
        <v>0</v>
      </c>
      <c r="N68" s="64">
        <f>[3]AUTO!AR69</f>
        <v>0</v>
      </c>
      <c r="O68" s="64">
        <f t="shared" si="10"/>
        <v>11949</v>
      </c>
    </row>
    <row r="69" spans="1:15" ht="12.95" customHeight="1" x14ac:dyDescent="0.2">
      <c r="A69" s="28" t="s">
        <v>70</v>
      </c>
      <c r="B69" s="25">
        <f t="shared" ref="B69:N69" si="11">SUM(B70:B73)</f>
        <v>16829</v>
      </c>
      <c r="C69" s="25">
        <f t="shared" si="11"/>
        <v>0</v>
      </c>
      <c r="D69" s="25">
        <f t="shared" si="11"/>
        <v>0</v>
      </c>
      <c r="E69" s="25">
        <f t="shared" si="11"/>
        <v>753190</v>
      </c>
      <c r="F69" s="25"/>
      <c r="G69" s="25">
        <f t="shared" si="11"/>
        <v>0</v>
      </c>
      <c r="H69" s="25">
        <f t="shared" si="11"/>
        <v>0</v>
      </c>
      <c r="I69" s="25">
        <f t="shared" si="11"/>
        <v>0</v>
      </c>
      <c r="J69" s="25">
        <f t="shared" si="11"/>
        <v>0</v>
      </c>
      <c r="K69" s="25">
        <f t="shared" si="11"/>
        <v>0</v>
      </c>
      <c r="L69" s="25">
        <f t="shared" si="11"/>
        <v>0</v>
      </c>
      <c r="M69" s="25">
        <f t="shared" si="11"/>
        <v>0</v>
      </c>
      <c r="N69" s="25">
        <f t="shared" si="11"/>
        <v>0</v>
      </c>
      <c r="O69" s="25">
        <f>SUM(O70:O73)</f>
        <v>770019</v>
      </c>
    </row>
    <row r="70" spans="1:15" ht="12.95" customHeight="1" x14ac:dyDescent="0.2">
      <c r="A70" s="28" t="s">
        <v>71</v>
      </c>
      <c r="B70" s="64">
        <f>[3]AUTO!F71</f>
        <v>1582</v>
      </c>
      <c r="C70" s="64">
        <f>[3]AUTO!K71</f>
        <v>0</v>
      </c>
      <c r="D70" s="64">
        <f>[3]AUTO!N71</f>
        <v>0</v>
      </c>
      <c r="E70" s="64">
        <f>[3]AUTO!S71</f>
        <v>753190</v>
      </c>
      <c r="F70" s="64"/>
      <c r="G70" s="64">
        <f>[3]AUTO!AD71</f>
        <v>0</v>
      </c>
      <c r="H70" s="64">
        <f>[3]AUTO!AE71</f>
        <v>0</v>
      </c>
      <c r="I70" s="64">
        <f>[3]AUTO!AF71</f>
        <v>0</v>
      </c>
      <c r="J70" s="64">
        <f>[3]AUTO!AG71</f>
        <v>0</v>
      </c>
      <c r="K70" s="64">
        <f>[3]AUTO!AJ71</f>
        <v>0</v>
      </c>
      <c r="L70" s="64">
        <f>[3]AUTO!AM71</f>
        <v>0</v>
      </c>
      <c r="M70" s="64">
        <f>[3]AUTO!AQ71</f>
        <v>0</v>
      </c>
      <c r="N70" s="64">
        <f>[3]AUTO!AR71</f>
        <v>0</v>
      </c>
      <c r="O70" s="64">
        <f t="shared" ref="O70:O92" si="12">SUM(B70:N70)</f>
        <v>754772</v>
      </c>
    </row>
    <row r="71" spans="1:15" ht="12.95" customHeight="1" x14ac:dyDescent="0.2">
      <c r="A71" s="28" t="s">
        <v>72</v>
      </c>
      <c r="B71" s="64">
        <f>[3]AUTO!F72</f>
        <v>5337</v>
      </c>
      <c r="C71" s="64">
        <f>[3]AUTO!K72</f>
        <v>0</v>
      </c>
      <c r="D71" s="64">
        <f>[3]AUTO!N72</f>
        <v>0</v>
      </c>
      <c r="E71" s="64">
        <f>[3]AUTO!S72</f>
        <v>0</v>
      </c>
      <c r="F71" s="64"/>
      <c r="G71" s="64">
        <f>[3]AUTO!AD72</f>
        <v>0</v>
      </c>
      <c r="H71" s="64">
        <f>[3]AUTO!AE72</f>
        <v>0</v>
      </c>
      <c r="I71" s="64">
        <f>[3]AUTO!AF72</f>
        <v>0</v>
      </c>
      <c r="J71" s="64">
        <f>[3]AUTO!AG72</f>
        <v>0</v>
      </c>
      <c r="K71" s="64">
        <f>[3]AUTO!AJ72</f>
        <v>0</v>
      </c>
      <c r="L71" s="64">
        <f>[3]AUTO!AM72</f>
        <v>0</v>
      </c>
      <c r="M71" s="64">
        <f>[3]AUTO!AQ72</f>
        <v>0</v>
      </c>
      <c r="N71" s="64">
        <f>[3]AUTO!AR72</f>
        <v>0</v>
      </c>
      <c r="O71" s="64">
        <f t="shared" si="12"/>
        <v>5337</v>
      </c>
    </row>
    <row r="72" spans="1:15" ht="12.95" customHeight="1" x14ac:dyDescent="0.2">
      <c r="A72" s="28" t="s">
        <v>73</v>
      </c>
      <c r="B72" s="64">
        <f>[3]AUTO!F73</f>
        <v>5246</v>
      </c>
      <c r="C72" s="64">
        <f>[3]AUTO!K73</f>
        <v>0</v>
      </c>
      <c r="D72" s="64">
        <f>[3]AUTO!N73</f>
        <v>0</v>
      </c>
      <c r="E72" s="64">
        <f>[3]AUTO!S73</f>
        <v>0</v>
      </c>
      <c r="F72" s="64"/>
      <c r="G72" s="64">
        <f>[3]AUTO!AD73</f>
        <v>0</v>
      </c>
      <c r="H72" s="64">
        <f>[3]AUTO!AE73</f>
        <v>0</v>
      </c>
      <c r="I72" s="64">
        <f>[3]AUTO!AF73</f>
        <v>0</v>
      </c>
      <c r="J72" s="64">
        <f>[3]AUTO!AG73</f>
        <v>0</v>
      </c>
      <c r="K72" s="64">
        <f>[3]AUTO!AJ73</f>
        <v>0</v>
      </c>
      <c r="L72" s="64">
        <f>[3]AUTO!AM73</f>
        <v>0</v>
      </c>
      <c r="M72" s="64">
        <f>[3]AUTO!AQ73</f>
        <v>0</v>
      </c>
      <c r="N72" s="64">
        <f>[3]AUTO!AR73</f>
        <v>0</v>
      </c>
      <c r="O72" s="64">
        <f t="shared" si="12"/>
        <v>5246</v>
      </c>
    </row>
    <row r="73" spans="1:15" ht="12.95" customHeight="1" x14ac:dyDescent="0.2">
      <c r="A73" s="28" t="s">
        <v>74</v>
      </c>
      <c r="B73" s="64">
        <f>[3]AUTO!F74</f>
        <v>4664</v>
      </c>
      <c r="C73" s="64">
        <f>[3]AUTO!K74</f>
        <v>0</v>
      </c>
      <c r="D73" s="64">
        <f>[3]AUTO!N74</f>
        <v>0</v>
      </c>
      <c r="E73" s="64">
        <f>[3]AUTO!S74</f>
        <v>0</v>
      </c>
      <c r="F73" s="64"/>
      <c r="G73" s="64">
        <f>[3]AUTO!AD74</f>
        <v>0</v>
      </c>
      <c r="H73" s="64">
        <f>[3]AUTO!AE74</f>
        <v>0</v>
      </c>
      <c r="I73" s="64">
        <f>[3]AUTO!AF74</f>
        <v>0</v>
      </c>
      <c r="J73" s="64">
        <f>[3]AUTO!AG74</f>
        <v>0</v>
      </c>
      <c r="K73" s="64">
        <f>[3]AUTO!AJ74</f>
        <v>0</v>
      </c>
      <c r="L73" s="64">
        <f>[3]AUTO!AM74</f>
        <v>0</v>
      </c>
      <c r="M73" s="64">
        <f>[3]AUTO!AQ74</f>
        <v>0</v>
      </c>
      <c r="N73" s="64">
        <f>[3]AUTO!AR74</f>
        <v>0</v>
      </c>
      <c r="O73" s="64">
        <f t="shared" si="12"/>
        <v>4664</v>
      </c>
    </row>
    <row r="74" spans="1:15" ht="12.95" customHeight="1" x14ac:dyDescent="0.2">
      <c r="A74" s="28" t="s">
        <v>75</v>
      </c>
      <c r="B74" s="64">
        <f>[3]AUTO!F75</f>
        <v>54835</v>
      </c>
      <c r="C74" s="64">
        <f>[3]AUTO!K75</f>
        <v>0</v>
      </c>
      <c r="D74" s="64">
        <f>[3]AUTO!N75</f>
        <v>0</v>
      </c>
      <c r="E74" s="64">
        <f>[3]AUTO!S75</f>
        <v>0</v>
      </c>
      <c r="F74" s="64"/>
      <c r="G74" s="64">
        <f>[3]AUTO!AD75</f>
        <v>0</v>
      </c>
      <c r="H74" s="64">
        <f>[3]AUTO!AE75</f>
        <v>0</v>
      </c>
      <c r="I74" s="64">
        <f>[3]AUTO!AF75</f>
        <v>0</v>
      </c>
      <c r="J74" s="64">
        <f>[3]AUTO!AG75</f>
        <v>0</v>
      </c>
      <c r="K74" s="64">
        <f>[3]AUTO!AJ75</f>
        <v>0</v>
      </c>
      <c r="L74" s="64">
        <f>[3]AUTO!AM75</f>
        <v>0</v>
      </c>
      <c r="M74" s="64">
        <f>[3]AUTO!AQ75</f>
        <v>0</v>
      </c>
      <c r="N74" s="64">
        <f>[3]AUTO!AR75</f>
        <v>0</v>
      </c>
      <c r="O74" s="64">
        <f t="shared" si="12"/>
        <v>54835</v>
      </c>
    </row>
    <row r="75" spans="1:15" ht="12.95" customHeight="1" x14ac:dyDescent="0.2">
      <c r="A75" s="28" t="s">
        <v>76</v>
      </c>
      <c r="B75" s="64">
        <f>[3]AUTO!F76</f>
        <v>39366</v>
      </c>
      <c r="C75" s="64">
        <f>[3]AUTO!K76</f>
        <v>0</v>
      </c>
      <c r="D75" s="64">
        <f>[3]AUTO!N76</f>
        <v>0</v>
      </c>
      <c r="E75" s="64">
        <f>[3]AUTO!S76</f>
        <v>0</v>
      </c>
      <c r="F75" s="64"/>
      <c r="G75" s="64">
        <f>[3]AUTO!AD76</f>
        <v>0</v>
      </c>
      <c r="H75" s="64">
        <f>[3]AUTO!AE76</f>
        <v>0</v>
      </c>
      <c r="I75" s="64">
        <f>[3]AUTO!AF76</f>
        <v>0</v>
      </c>
      <c r="J75" s="64">
        <f>[3]AUTO!AG76</f>
        <v>0</v>
      </c>
      <c r="K75" s="64">
        <f>[3]AUTO!AJ76</f>
        <v>0</v>
      </c>
      <c r="L75" s="64">
        <f>[3]AUTO!AM76</f>
        <v>0</v>
      </c>
      <c r="M75" s="64">
        <f>[3]AUTO!AQ76</f>
        <v>0</v>
      </c>
      <c r="N75" s="64">
        <f>[3]AUTO!AR76</f>
        <v>0</v>
      </c>
      <c r="O75" s="64">
        <f t="shared" si="12"/>
        <v>39366</v>
      </c>
    </row>
    <row r="76" spans="1:15" ht="12.95" customHeight="1" x14ac:dyDescent="0.2">
      <c r="A76" s="28" t="s">
        <v>77</v>
      </c>
      <c r="B76" s="64">
        <f>[3]AUTO!F77</f>
        <v>29486</v>
      </c>
      <c r="C76" s="64">
        <f>[3]AUTO!K77</f>
        <v>0</v>
      </c>
      <c r="D76" s="64">
        <f>[3]AUTO!N77</f>
        <v>0</v>
      </c>
      <c r="E76" s="64">
        <f>[3]AUTO!S77</f>
        <v>0</v>
      </c>
      <c r="F76" s="64"/>
      <c r="G76" s="64">
        <f>[3]AUTO!AD77</f>
        <v>0</v>
      </c>
      <c r="H76" s="64">
        <f>[3]AUTO!AE77</f>
        <v>0</v>
      </c>
      <c r="I76" s="64">
        <f>[3]AUTO!AF77</f>
        <v>0</v>
      </c>
      <c r="J76" s="64">
        <f>[3]AUTO!AG77</f>
        <v>0</v>
      </c>
      <c r="K76" s="64">
        <f>[3]AUTO!AJ77</f>
        <v>0</v>
      </c>
      <c r="L76" s="64">
        <f>[3]AUTO!AM77</f>
        <v>0</v>
      </c>
      <c r="M76" s="64">
        <f>[3]AUTO!AQ77</f>
        <v>0</v>
      </c>
      <c r="N76" s="64">
        <f>[3]AUTO!AR77</f>
        <v>0</v>
      </c>
      <c r="O76" s="64">
        <f t="shared" si="12"/>
        <v>29486</v>
      </c>
    </row>
    <row r="77" spans="1:15" ht="12.95" customHeight="1" x14ac:dyDescent="0.2">
      <c r="A77" s="28" t="s">
        <v>78</v>
      </c>
      <c r="B77" s="64">
        <f>[3]AUTO!F78</f>
        <v>4956</v>
      </c>
      <c r="C77" s="64">
        <f>[3]AUTO!K78</f>
        <v>0</v>
      </c>
      <c r="D77" s="64">
        <f>[3]AUTO!N78</f>
        <v>0</v>
      </c>
      <c r="E77" s="64">
        <f>[3]AUTO!S78</f>
        <v>0</v>
      </c>
      <c r="F77" s="64"/>
      <c r="G77" s="64">
        <f>[3]AUTO!AD78</f>
        <v>0</v>
      </c>
      <c r="H77" s="64">
        <f>[3]AUTO!AE78</f>
        <v>0</v>
      </c>
      <c r="I77" s="64">
        <f>[3]AUTO!AF78</f>
        <v>0</v>
      </c>
      <c r="J77" s="64">
        <f>[3]AUTO!AG78</f>
        <v>0</v>
      </c>
      <c r="K77" s="64">
        <f>[3]AUTO!AJ78</f>
        <v>0</v>
      </c>
      <c r="L77" s="64">
        <f>[3]AUTO!AM78</f>
        <v>0</v>
      </c>
      <c r="M77" s="64">
        <f>[3]AUTO!AQ78</f>
        <v>0</v>
      </c>
      <c r="N77" s="64">
        <f>[3]AUTO!AR78</f>
        <v>0</v>
      </c>
      <c r="O77" s="64">
        <f t="shared" si="12"/>
        <v>4956</v>
      </c>
    </row>
    <row r="78" spans="1:15" ht="12.95" customHeight="1" x14ac:dyDescent="0.2">
      <c r="A78" s="28" t="s">
        <v>79</v>
      </c>
      <c r="B78" s="64">
        <f>[3]AUTO!F79</f>
        <v>3883</v>
      </c>
      <c r="C78" s="64">
        <f>[3]AUTO!K79</f>
        <v>0</v>
      </c>
      <c r="D78" s="64">
        <f>[3]AUTO!N79</f>
        <v>0</v>
      </c>
      <c r="E78" s="64">
        <f>[3]AUTO!S79</f>
        <v>0</v>
      </c>
      <c r="F78" s="64"/>
      <c r="G78" s="64">
        <f>[3]AUTO!AD79</f>
        <v>0</v>
      </c>
      <c r="H78" s="64">
        <f>[3]AUTO!AE79</f>
        <v>0</v>
      </c>
      <c r="I78" s="64">
        <f>[3]AUTO!AF79</f>
        <v>0</v>
      </c>
      <c r="J78" s="64">
        <f>[3]AUTO!AG79</f>
        <v>0</v>
      </c>
      <c r="K78" s="64">
        <f>[3]AUTO!AJ79</f>
        <v>0</v>
      </c>
      <c r="L78" s="64">
        <f>[3]AUTO!AM79</f>
        <v>0</v>
      </c>
      <c r="M78" s="64">
        <f>[3]AUTO!AQ79</f>
        <v>0</v>
      </c>
      <c r="N78" s="64">
        <f>[3]AUTO!AR79</f>
        <v>0</v>
      </c>
      <c r="O78" s="64">
        <f t="shared" si="12"/>
        <v>3883</v>
      </c>
    </row>
    <row r="79" spans="1:15" ht="12.95" customHeight="1" x14ac:dyDescent="0.2">
      <c r="A79" s="28" t="s">
        <v>80</v>
      </c>
      <c r="B79" s="64">
        <f>[3]AUTO!F80</f>
        <v>0</v>
      </c>
      <c r="C79" s="64">
        <f>[3]AUTO!K80</f>
        <v>4186</v>
      </c>
      <c r="D79" s="64">
        <f>[3]AUTO!N80</f>
        <v>0</v>
      </c>
      <c r="E79" s="64">
        <f>[3]AUTO!S80</f>
        <v>0</v>
      </c>
      <c r="F79" s="64"/>
      <c r="G79" s="64">
        <f>[3]AUTO!AD80</f>
        <v>0</v>
      </c>
      <c r="H79" s="64">
        <f>[3]AUTO!AE80</f>
        <v>0</v>
      </c>
      <c r="I79" s="64">
        <f>[3]AUTO!AF80</f>
        <v>0</v>
      </c>
      <c r="J79" s="64">
        <f>[3]AUTO!AG80</f>
        <v>0</v>
      </c>
      <c r="K79" s="64">
        <f>[3]AUTO!AJ80</f>
        <v>0</v>
      </c>
      <c r="L79" s="64">
        <f>[3]AUTO!AM80</f>
        <v>0</v>
      </c>
      <c r="M79" s="64">
        <f>[3]AUTO!AQ80</f>
        <v>0</v>
      </c>
      <c r="N79" s="64">
        <f>[3]AUTO!AR80</f>
        <v>0</v>
      </c>
      <c r="O79" s="64">
        <f t="shared" si="12"/>
        <v>4186</v>
      </c>
    </row>
    <row r="80" spans="1:15" ht="12.95" customHeight="1" x14ac:dyDescent="0.2">
      <c r="A80" s="28" t="s">
        <v>113</v>
      </c>
      <c r="B80" s="64">
        <f>[3]AUTO!F81</f>
        <v>2767</v>
      </c>
      <c r="C80" s="64">
        <f>[3]AUTO!K81</f>
        <v>0</v>
      </c>
      <c r="D80" s="64">
        <f>[3]AUTO!N81</f>
        <v>0</v>
      </c>
      <c r="E80" s="64">
        <f>[3]AUTO!S81</f>
        <v>0</v>
      </c>
      <c r="F80" s="64"/>
      <c r="G80" s="64">
        <f>[3]AUTO!AD81</f>
        <v>0</v>
      </c>
      <c r="H80" s="64">
        <f>[3]AUTO!AE81</f>
        <v>0</v>
      </c>
      <c r="I80" s="64">
        <f>[3]AUTO!AF81</f>
        <v>0</v>
      </c>
      <c r="J80" s="64">
        <f>[3]AUTO!AG81</f>
        <v>0</v>
      </c>
      <c r="K80" s="64">
        <f>[3]AUTO!AJ81</f>
        <v>0</v>
      </c>
      <c r="L80" s="64">
        <f>[3]AUTO!AM81</f>
        <v>0</v>
      </c>
      <c r="M80" s="64">
        <f>[3]AUTO!AQ81</f>
        <v>0</v>
      </c>
      <c r="N80" s="64">
        <f>[3]AUTO!AR81</f>
        <v>0</v>
      </c>
      <c r="O80" s="64">
        <f t="shared" si="12"/>
        <v>2767</v>
      </c>
    </row>
    <row r="81" spans="1:15" ht="12.95" customHeight="1" x14ac:dyDescent="0.2">
      <c r="A81" s="28" t="s">
        <v>82</v>
      </c>
      <c r="B81" s="64">
        <f>[3]AUTO!F82</f>
        <v>1233</v>
      </c>
      <c r="C81" s="64">
        <f>[3]AUTO!K82</f>
        <v>0</v>
      </c>
      <c r="D81" s="64">
        <f>[3]AUTO!N82</f>
        <v>0</v>
      </c>
      <c r="E81" s="64">
        <f>[3]AUTO!S82</f>
        <v>0</v>
      </c>
      <c r="F81" s="64"/>
      <c r="G81" s="64">
        <f>[3]AUTO!AD82</f>
        <v>0</v>
      </c>
      <c r="H81" s="64">
        <f>[3]AUTO!AE82</f>
        <v>0</v>
      </c>
      <c r="I81" s="64">
        <f>[3]AUTO!AF82</f>
        <v>0</v>
      </c>
      <c r="J81" s="64">
        <f>[3]AUTO!AG82</f>
        <v>0</v>
      </c>
      <c r="K81" s="64">
        <f>[3]AUTO!AJ82</f>
        <v>0</v>
      </c>
      <c r="L81" s="64">
        <f>[3]AUTO!AM82</f>
        <v>0</v>
      </c>
      <c r="M81" s="64">
        <f>[3]AUTO!AQ82</f>
        <v>0</v>
      </c>
      <c r="N81" s="64">
        <f>[3]AUTO!AR82</f>
        <v>0</v>
      </c>
      <c r="O81" s="64">
        <f t="shared" si="12"/>
        <v>1233</v>
      </c>
    </row>
    <row r="82" spans="1:15" ht="12.95" customHeight="1" x14ac:dyDescent="0.2">
      <c r="A82" s="28" t="s">
        <v>83</v>
      </c>
      <c r="B82" s="64">
        <f>[3]AUTO!F83</f>
        <v>2760</v>
      </c>
      <c r="C82" s="64">
        <f>[3]AUTO!K83</f>
        <v>62218</v>
      </c>
      <c r="D82" s="64">
        <f>[3]AUTO!N83</f>
        <v>0</v>
      </c>
      <c r="E82" s="64">
        <f>[3]AUTO!S83</f>
        <v>0</v>
      </c>
      <c r="F82" s="64"/>
      <c r="G82" s="64">
        <f>[3]AUTO!AD83</f>
        <v>0</v>
      </c>
      <c r="H82" s="64">
        <f>[3]AUTO!AE83</f>
        <v>0</v>
      </c>
      <c r="I82" s="64">
        <f>[3]AUTO!AF83</f>
        <v>0</v>
      </c>
      <c r="J82" s="64">
        <f>[3]AUTO!AG83</f>
        <v>0</v>
      </c>
      <c r="K82" s="64">
        <f>[3]AUTO!AJ83</f>
        <v>0</v>
      </c>
      <c r="L82" s="64">
        <f>[3]AUTO!AM83</f>
        <v>0</v>
      </c>
      <c r="M82" s="64">
        <f>[3]AUTO!AQ83</f>
        <v>0</v>
      </c>
      <c r="N82" s="64">
        <f>[3]AUTO!AR83</f>
        <v>0</v>
      </c>
      <c r="O82" s="64">
        <f t="shared" si="12"/>
        <v>64978</v>
      </c>
    </row>
    <row r="83" spans="1:15" ht="12.95" customHeight="1" x14ac:dyDescent="0.2">
      <c r="A83" s="28" t="s">
        <v>84</v>
      </c>
      <c r="B83" s="64">
        <f>[3]AUTO!F84</f>
        <v>17054</v>
      </c>
      <c r="C83" s="64">
        <f>[3]AUTO!K84</f>
        <v>0</v>
      </c>
      <c r="D83" s="64">
        <f>[3]AUTO!N84</f>
        <v>0</v>
      </c>
      <c r="E83" s="64">
        <f>[3]AUTO!S84</f>
        <v>0</v>
      </c>
      <c r="F83" s="64"/>
      <c r="G83" s="64">
        <f>[3]AUTO!AD84</f>
        <v>0</v>
      </c>
      <c r="H83" s="64">
        <f>[3]AUTO!AE84</f>
        <v>0</v>
      </c>
      <c r="I83" s="64">
        <f>[3]AUTO!AF84</f>
        <v>0</v>
      </c>
      <c r="J83" s="64">
        <f>[3]AUTO!AG84</f>
        <v>0</v>
      </c>
      <c r="K83" s="64">
        <f>[3]AUTO!AJ84</f>
        <v>0</v>
      </c>
      <c r="L83" s="64">
        <f>[3]AUTO!AM84</f>
        <v>0</v>
      </c>
      <c r="M83" s="64">
        <f>[3]AUTO!AQ84</f>
        <v>0</v>
      </c>
      <c r="N83" s="64">
        <f>[3]AUTO!AR84</f>
        <v>0</v>
      </c>
      <c r="O83" s="64">
        <f t="shared" si="12"/>
        <v>17054</v>
      </c>
    </row>
    <row r="84" spans="1:15" ht="12.95" customHeight="1" x14ac:dyDescent="0.2">
      <c r="A84" s="28" t="s">
        <v>85</v>
      </c>
      <c r="B84" s="64">
        <f>[3]AUTO!F85</f>
        <v>66945</v>
      </c>
      <c r="C84" s="64">
        <f>[3]AUTO!K85</f>
        <v>0</v>
      </c>
      <c r="D84" s="64">
        <f>[3]AUTO!N85</f>
        <v>0</v>
      </c>
      <c r="E84" s="64">
        <f>[3]AUTO!S85</f>
        <v>0</v>
      </c>
      <c r="F84" s="64"/>
      <c r="G84" s="64">
        <f>[3]AUTO!AD85</f>
        <v>0</v>
      </c>
      <c r="H84" s="64">
        <f>[3]AUTO!AE85</f>
        <v>0</v>
      </c>
      <c r="I84" s="64">
        <f>[3]AUTO!AF85</f>
        <v>0</v>
      </c>
      <c r="J84" s="64">
        <f>[3]AUTO!AG85</f>
        <v>0</v>
      </c>
      <c r="K84" s="64">
        <f>[3]AUTO!AJ85</f>
        <v>0</v>
      </c>
      <c r="L84" s="64">
        <f>[3]AUTO!AM85</f>
        <v>0</v>
      </c>
      <c r="M84" s="64">
        <f>[3]AUTO!AQ85</f>
        <v>0</v>
      </c>
      <c r="N84" s="64">
        <f>[3]AUTO!AR85</f>
        <v>0</v>
      </c>
      <c r="O84" s="64">
        <f t="shared" si="12"/>
        <v>66945</v>
      </c>
    </row>
    <row r="85" spans="1:15" ht="12.95" customHeight="1" x14ac:dyDescent="0.2">
      <c r="A85" s="28" t="s">
        <v>86</v>
      </c>
      <c r="B85" s="64">
        <f>[3]AUTO!F86</f>
        <v>2882</v>
      </c>
      <c r="C85" s="64">
        <f>[3]AUTO!K86</f>
        <v>0</v>
      </c>
      <c r="D85" s="64">
        <f>[3]AUTO!N86</f>
        <v>0</v>
      </c>
      <c r="E85" s="64">
        <f>[3]AUTO!S86</f>
        <v>0</v>
      </c>
      <c r="F85" s="64"/>
      <c r="G85" s="64">
        <f>[3]AUTO!AD86</f>
        <v>0</v>
      </c>
      <c r="H85" s="64">
        <f>[3]AUTO!AE86</f>
        <v>0</v>
      </c>
      <c r="I85" s="64">
        <f>[3]AUTO!AF86</f>
        <v>0</v>
      </c>
      <c r="J85" s="64">
        <f>[3]AUTO!AG86</f>
        <v>0</v>
      </c>
      <c r="K85" s="64">
        <f>[3]AUTO!AJ86</f>
        <v>0</v>
      </c>
      <c r="L85" s="64">
        <f>[3]AUTO!AM86</f>
        <v>0</v>
      </c>
      <c r="M85" s="64">
        <f>[3]AUTO!AQ86</f>
        <v>0</v>
      </c>
      <c r="N85" s="64">
        <f>[3]AUTO!AR86</f>
        <v>0</v>
      </c>
      <c r="O85" s="64">
        <f t="shared" si="12"/>
        <v>2882</v>
      </c>
    </row>
    <row r="86" spans="1:15" ht="12.95" customHeight="1" x14ac:dyDescent="0.2">
      <c r="A86" s="28" t="s">
        <v>87</v>
      </c>
      <c r="B86" s="64">
        <f>[3]AUTO!F87</f>
        <v>5046</v>
      </c>
      <c r="C86" s="64">
        <f>[3]AUTO!K87</f>
        <v>0</v>
      </c>
      <c r="D86" s="64">
        <f>[3]AUTO!N87</f>
        <v>0</v>
      </c>
      <c r="E86" s="64">
        <f>[3]AUTO!S87</f>
        <v>29758</v>
      </c>
      <c r="F86" s="64"/>
      <c r="G86" s="64">
        <f>[3]AUTO!AD87</f>
        <v>0</v>
      </c>
      <c r="H86" s="64">
        <f>[3]AUTO!AE87</f>
        <v>0</v>
      </c>
      <c r="I86" s="64">
        <f>[3]AUTO!AF87</f>
        <v>0</v>
      </c>
      <c r="J86" s="64">
        <f>[3]AUTO!AG87</f>
        <v>0</v>
      </c>
      <c r="K86" s="64">
        <f>[3]AUTO!AJ87</f>
        <v>0</v>
      </c>
      <c r="L86" s="64">
        <f>[3]AUTO!AM87</f>
        <v>0</v>
      </c>
      <c r="M86" s="64">
        <f>[3]AUTO!AQ87</f>
        <v>0</v>
      </c>
      <c r="N86" s="64">
        <f>[3]AUTO!AR87</f>
        <v>0</v>
      </c>
      <c r="O86" s="64">
        <f t="shared" si="12"/>
        <v>34804</v>
      </c>
    </row>
    <row r="87" spans="1:15" ht="12.95" customHeight="1" x14ac:dyDescent="0.2">
      <c r="A87" s="28" t="s">
        <v>88</v>
      </c>
      <c r="B87" s="64">
        <f>[3]AUTO!F88</f>
        <v>6900</v>
      </c>
      <c r="C87" s="64">
        <f>[3]AUTO!K88</f>
        <v>0</v>
      </c>
      <c r="D87" s="64">
        <f>[3]AUTO!N88</f>
        <v>0</v>
      </c>
      <c r="E87" s="64">
        <f>[3]AUTO!S88</f>
        <v>0</v>
      </c>
      <c r="F87" s="64"/>
      <c r="G87" s="64">
        <f>[3]AUTO!AD88</f>
        <v>0</v>
      </c>
      <c r="H87" s="64">
        <f>[3]AUTO!AE88</f>
        <v>0</v>
      </c>
      <c r="I87" s="64">
        <f>[3]AUTO!AF88</f>
        <v>0</v>
      </c>
      <c r="J87" s="64">
        <f>[3]AUTO!AG88</f>
        <v>0</v>
      </c>
      <c r="K87" s="64">
        <f>[3]AUTO!AJ88</f>
        <v>0</v>
      </c>
      <c r="L87" s="64">
        <f>[3]AUTO!AM88</f>
        <v>0</v>
      </c>
      <c r="M87" s="64">
        <f>[3]AUTO!AQ88</f>
        <v>0</v>
      </c>
      <c r="N87" s="64">
        <f>[3]AUTO!AR88</f>
        <v>0</v>
      </c>
      <c r="O87" s="64">
        <f t="shared" si="12"/>
        <v>6900</v>
      </c>
    </row>
    <row r="88" spans="1:15" ht="12.95" customHeight="1" x14ac:dyDescent="0.2">
      <c r="A88" s="28" t="s">
        <v>89</v>
      </c>
      <c r="B88" s="64">
        <f>[3]AUTO!F89</f>
        <v>2518</v>
      </c>
      <c r="C88" s="64">
        <f>[3]AUTO!K89</f>
        <v>0</v>
      </c>
      <c r="D88" s="64">
        <f>[3]AUTO!N89</f>
        <v>0</v>
      </c>
      <c r="E88" s="64">
        <f>[3]AUTO!S89</f>
        <v>0</v>
      </c>
      <c r="F88" s="64"/>
      <c r="G88" s="64">
        <f>[3]AUTO!AD89</f>
        <v>0</v>
      </c>
      <c r="H88" s="64">
        <f>[3]AUTO!AE89</f>
        <v>0</v>
      </c>
      <c r="I88" s="64">
        <f>[3]AUTO!AF89</f>
        <v>0</v>
      </c>
      <c r="J88" s="64">
        <f>[3]AUTO!AG89</f>
        <v>0</v>
      </c>
      <c r="K88" s="64">
        <f>[3]AUTO!AJ89</f>
        <v>0</v>
      </c>
      <c r="L88" s="64">
        <f>[3]AUTO!AM89</f>
        <v>0</v>
      </c>
      <c r="M88" s="64">
        <f>[3]AUTO!AQ89</f>
        <v>0</v>
      </c>
      <c r="N88" s="64">
        <f>[3]AUTO!AR89</f>
        <v>0</v>
      </c>
      <c r="O88" s="64">
        <f t="shared" si="12"/>
        <v>2518</v>
      </c>
    </row>
    <row r="89" spans="1:15" ht="12.95" customHeight="1" x14ac:dyDescent="0.2">
      <c r="A89" s="28" t="s">
        <v>90</v>
      </c>
      <c r="B89" s="64">
        <f>[3]AUTO!F90</f>
        <v>18702</v>
      </c>
      <c r="C89" s="64">
        <f>[3]AUTO!K90</f>
        <v>0</v>
      </c>
      <c r="D89" s="64">
        <f>[3]AUTO!N90</f>
        <v>0</v>
      </c>
      <c r="E89" s="64">
        <f>[3]AUTO!S90</f>
        <v>0</v>
      </c>
      <c r="F89" s="64"/>
      <c r="G89" s="64">
        <f>[3]AUTO!AD90</f>
        <v>0</v>
      </c>
      <c r="H89" s="64">
        <f>[3]AUTO!AE90</f>
        <v>0</v>
      </c>
      <c r="I89" s="64">
        <f>[3]AUTO!AF90</f>
        <v>0</v>
      </c>
      <c r="J89" s="64">
        <f>[3]AUTO!AG90</f>
        <v>0</v>
      </c>
      <c r="K89" s="64">
        <f>[3]AUTO!AJ90</f>
        <v>0</v>
      </c>
      <c r="L89" s="64">
        <f>[3]AUTO!AM90</f>
        <v>0</v>
      </c>
      <c r="M89" s="64">
        <f>[3]AUTO!AQ90</f>
        <v>0</v>
      </c>
      <c r="N89" s="64">
        <f>[3]AUTO!AR90</f>
        <v>0</v>
      </c>
      <c r="O89" s="64">
        <f t="shared" si="12"/>
        <v>18702</v>
      </c>
    </row>
    <row r="90" spans="1:15" ht="12.95" customHeight="1" x14ac:dyDescent="0.2">
      <c r="A90" s="34" t="s">
        <v>91</v>
      </c>
      <c r="B90" s="64">
        <f>[3]AUTO!F91</f>
        <v>149316</v>
      </c>
      <c r="C90" s="64"/>
      <c r="D90" s="64"/>
      <c r="E90" s="64"/>
      <c r="F90" s="64"/>
      <c r="G90" s="64"/>
      <c r="H90" s="64"/>
      <c r="I90" s="64"/>
      <c r="J90" s="64"/>
      <c r="K90" s="64"/>
      <c r="L90" s="64"/>
      <c r="M90" s="64"/>
      <c r="N90" s="64"/>
      <c r="O90" s="64">
        <f t="shared" si="12"/>
        <v>149316</v>
      </c>
    </row>
    <row r="91" spans="1:15" ht="12.95" hidden="1" customHeight="1" x14ac:dyDescent="0.2">
      <c r="A91" s="34" t="s">
        <v>92</v>
      </c>
      <c r="B91" s="64">
        <f>[3]AUTO!F92</f>
        <v>15101</v>
      </c>
      <c r="C91" s="64"/>
      <c r="D91" s="64"/>
      <c r="E91" s="64"/>
      <c r="F91" s="64"/>
      <c r="G91" s="64"/>
      <c r="H91" s="64"/>
      <c r="I91" s="64"/>
      <c r="J91" s="64"/>
      <c r="K91" s="64"/>
      <c r="L91" s="64"/>
      <c r="M91" s="64"/>
      <c r="N91" s="64"/>
      <c r="O91" s="64">
        <f t="shared" si="12"/>
        <v>15101</v>
      </c>
    </row>
    <row r="92" spans="1:15" ht="12.95" hidden="1" customHeight="1" x14ac:dyDescent="0.2">
      <c r="A92" s="34" t="s">
        <v>93</v>
      </c>
      <c r="B92" s="64">
        <f>[3]AUTO!F93</f>
        <v>134215</v>
      </c>
      <c r="C92" s="64"/>
      <c r="D92" s="64"/>
      <c r="E92" s="64"/>
      <c r="F92" s="64"/>
      <c r="G92" s="64"/>
      <c r="H92" s="64"/>
      <c r="I92" s="64"/>
      <c r="J92" s="64"/>
      <c r="K92" s="64"/>
      <c r="L92" s="64"/>
      <c r="M92" s="64"/>
      <c r="N92" s="64"/>
      <c r="O92" s="64">
        <f t="shared" si="12"/>
        <v>134215</v>
      </c>
    </row>
    <row r="93" spans="1:15" ht="12.95" hidden="1" customHeight="1" x14ac:dyDescent="0.2">
      <c r="A93" s="34"/>
      <c r="B93" s="64"/>
      <c r="C93" s="64"/>
      <c r="D93" s="64"/>
      <c r="E93" s="64"/>
      <c r="F93" s="64"/>
      <c r="G93" s="64"/>
      <c r="H93" s="64"/>
      <c r="I93" s="64"/>
      <c r="J93" s="64"/>
      <c r="K93" s="64"/>
      <c r="L93" s="64"/>
      <c r="M93" s="64"/>
      <c r="N93" s="64"/>
      <c r="O93" s="64"/>
    </row>
    <row r="94" spans="1:15" ht="12.95" customHeight="1" x14ac:dyDescent="0.2">
      <c r="A94" s="16" t="s">
        <v>94</v>
      </c>
      <c r="B94" s="64">
        <f>[3]AUTO!F95</f>
        <v>0</v>
      </c>
      <c r="C94" s="64">
        <f>[3]AUTO!K95</f>
        <v>0</v>
      </c>
      <c r="D94" s="64">
        <f>[3]AUTO!N95</f>
        <v>0</v>
      </c>
      <c r="E94" s="64">
        <f>[3]AUTO!S95</f>
        <v>558392</v>
      </c>
      <c r="F94" s="64"/>
      <c r="G94" s="64">
        <f>[3]AUTO!AD95</f>
        <v>0</v>
      </c>
      <c r="H94" s="64">
        <f>[3]AUTO!AE95</f>
        <v>0</v>
      </c>
      <c r="I94" s="64">
        <f>[3]AUTO!AF95</f>
        <v>0</v>
      </c>
      <c r="J94" s="64">
        <f>[3]AUTO!AG95</f>
        <v>0</v>
      </c>
      <c r="K94" s="64">
        <f>[3]AUTO!AJ95</f>
        <v>0</v>
      </c>
      <c r="L94" s="64">
        <f>[3]AUTO!AM95</f>
        <v>0</v>
      </c>
      <c r="M94" s="64">
        <f>[3]AUTO!AQ95</f>
        <v>0</v>
      </c>
      <c r="N94" s="64">
        <f>[3]AUTO!AR95</f>
        <v>0</v>
      </c>
      <c r="O94" s="64">
        <f>SUM(B94:N94)</f>
        <v>558392</v>
      </c>
    </row>
    <row r="95" spans="1:15" ht="12.95" customHeight="1" x14ac:dyDescent="0.2">
      <c r="A95" s="35" t="s">
        <v>114</v>
      </c>
      <c r="B95" s="64">
        <f t="shared" ref="B95:K95" si="13">SUM(B96:B97)</f>
        <v>0</v>
      </c>
      <c r="C95" s="64">
        <f t="shared" si="13"/>
        <v>0</v>
      </c>
      <c r="D95" s="64">
        <f t="shared" si="13"/>
        <v>0</v>
      </c>
      <c r="E95" s="64">
        <f t="shared" si="13"/>
        <v>0</v>
      </c>
      <c r="F95" s="64"/>
      <c r="G95" s="64">
        <f t="shared" si="13"/>
        <v>0</v>
      </c>
      <c r="H95" s="64">
        <f t="shared" si="13"/>
        <v>0</v>
      </c>
      <c r="I95" s="64">
        <f t="shared" si="13"/>
        <v>0</v>
      </c>
      <c r="J95" s="64">
        <f t="shared" si="13"/>
        <v>0</v>
      </c>
      <c r="K95" s="64">
        <f t="shared" si="13"/>
        <v>0</v>
      </c>
      <c r="L95" s="64">
        <f>SUM(L96:L97)</f>
        <v>0</v>
      </c>
      <c r="M95" s="64">
        <f>SUM(M96:M97)</f>
        <v>486885005</v>
      </c>
      <c r="N95" s="64">
        <f>SUM(N96:N97)</f>
        <v>0</v>
      </c>
      <c r="O95" s="64">
        <f>SUM(O96:O97)</f>
        <v>486885005</v>
      </c>
    </row>
    <row r="96" spans="1:15" ht="12.95" hidden="1" customHeight="1" x14ac:dyDescent="0.2">
      <c r="A96" s="35" t="s">
        <v>96</v>
      </c>
      <c r="B96" s="64">
        <f>[3]AUTO!F97</f>
        <v>0</v>
      </c>
      <c r="C96" s="64">
        <f>[3]AUTO!K97</f>
        <v>0</v>
      </c>
      <c r="D96" s="64">
        <f>[3]AUTO!N97</f>
        <v>0</v>
      </c>
      <c r="E96" s="64">
        <f>[3]AUTO!S97</f>
        <v>0</v>
      </c>
      <c r="F96" s="64"/>
      <c r="G96" s="64">
        <f>[3]AUTO!AD97</f>
        <v>0</v>
      </c>
      <c r="H96" s="64">
        <f>[3]AUTO!AE97</f>
        <v>0</v>
      </c>
      <c r="I96" s="64">
        <f>[3]AUTO!AF97</f>
        <v>0</v>
      </c>
      <c r="J96" s="64">
        <f>[3]AUTO!AG97</f>
        <v>0</v>
      </c>
      <c r="K96" s="64">
        <f>[3]AUTO!AJ97</f>
        <v>0</v>
      </c>
      <c r="L96" s="64">
        <f>[3]AUTO!AM97</f>
        <v>0</v>
      </c>
      <c r="M96" s="64">
        <f>[3]AUTO!AQ97</f>
        <v>486885005</v>
      </c>
      <c r="N96" s="64">
        <f>[3]AUTO!AR97</f>
        <v>0</v>
      </c>
      <c r="O96" s="64">
        <f>SUM(B96:N96)</f>
        <v>486885005</v>
      </c>
    </row>
    <row r="97" spans="1:15" ht="12.95" hidden="1" customHeight="1" x14ac:dyDescent="0.2">
      <c r="A97" s="35" t="s">
        <v>97</v>
      </c>
      <c r="B97" s="64">
        <f>[3]AUTO!F98</f>
        <v>0</v>
      </c>
      <c r="C97" s="64">
        <f>[3]AUTO!K98</f>
        <v>0</v>
      </c>
      <c r="D97" s="64">
        <f>[3]AUTO!N98</f>
        <v>0</v>
      </c>
      <c r="E97" s="64">
        <f>[3]AUTO!S98</f>
        <v>0</v>
      </c>
      <c r="F97" s="64"/>
      <c r="G97" s="64">
        <f>[3]AUTO!AD98</f>
        <v>0</v>
      </c>
      <c r="H97" s="64">
        <f>[3]AUTO!AE98</f>
        <v>0</v>
      </c>
      <c r="I97" s="64">
        <f>[3]AUTO!AF98</f>
        <v>0</v>
      </c>
      <c r="J97" s="64">
        <f>[3]AUTO!AG98</f>
        <v>0</v>
      </c>
      <c r="K97" s="64">
        <f>[3]AUTO!AJ98</f>
        <v>0</v>
      </c>
      <c r="L97" s="64">
        <f>[3]AUTO!AM98</f>
        <v>0</v>
      </c>
      <c r="M97" s="64">
        <f>[3]AUTO!AQ98</f>
        <v>0</v>
      </c>
      <c r="N97" s="64">
        <f>[3]AUTO!AR98</f>
        <v>0</v>
      </c>
      <c r="O97" s="64">
        <f>SUM(B97:N97)</f>
        <v>0</v>
      </c>
    </row>
    <row r="98" spans="1:15" ht="12.95" customHeight="1" x14ac:dyDescent="0.2">
      <c r="A98" s="16" t="s">
        <v>98</v>
      </c>
      <c r="B98" s="64">
        <f>[3]AUTO!F99</f>
        <v>3766</v>
      </c>
      <c r="C98" s="64">
        <f>[3]AUTO!K99</f>
        <v>0</v>
      </c>
      <c r="D98" s="64">
        <f>[3]AUTO!N99</f>
        <v>0</v>
      </c>
      <c r="E98" s="64">
        <f>[3]AUTO!S99</f>
        <v>0</v>
      </c>
      <c r="F98" s="64"/>
      <c r="G98" s="64">
        <f>[3]AUTO!AD99</f>
        <v>0</v>
      </c>
      <c r="H98" s="64">
        <f>[3]AUTO!AE99</f>
        <v>0</v>
      </c>
      <c r="I98" s="64">
        <f>[3]AUTO!AF99</f>
        <v>0</v>
      </c>
      <c r="J98" s="64">
        <f>[3]AUTO!AG99</f>
        <v>0</v>
      </c>
      <c r="K98" s="64">
        <f>[3]AUTO!AJ99</f>
        <v>0</v>
      </c>
      <c r="L98" s="64">
        <f>[3]AUTO!AM99</f>
        <v>0</v>
      </c>
      <c r="M98" s="64">
        <f>[3]AUTO!AQ99</f>
        <v>0</v>
      </c>
      <c r="N98" s="64">
        <f>[3]AUTO!AR99</f>
        <v>0</v>
      </c>
      <c r="O98" s="64">
        <f>SUM(B98:N98)</f>
        <v>3766</v>
      </c>
    </row>
    <row r="99" spans="1:15" ht="12.95" customHeight="1" x14ac:dyDescent="0.2">
      <c r="A99" s="34" t="s">
        <v>99</v>
      </c>
      <c r="B99" s="64">
        <f>[3]AUTO!F100</f>
        <v>0</v>
      </c>
      <c r="C99" s="64">
        <f>[3]AUTO!K100</f>
        <v>0</v>
      </c>
      <c r="D99" s="64">
        <f>[3]AUTO!N100</f>
        <v>0</v>
      </c>
      <c r="E99" s="64">
        <f>[3]AUTO!S100</f>
        <v>0</v>
      </c>
      <c r="F99" s="64"/>
      <c r="G99" s="64">
        <f>[3]AUTO!AD100</f>
        <v>0</v>
      </c>
      <c r="H99" s="64">
        <f>[3]AUTO!AE100</f>
        <v>0</v>
      </c>
      <c r="I99" s="64">
        <f>[3]AUTO!AF100</f>
        <v>334877000</v>
      </c>
      <c r="J99" s="64">
        <f>[3]AUTO!AG100</f>
        <v>0</v>
      </c>
      <c r="K99" s="64">
        <f>[3]AUTO!AJ100</f>
        <v>0</v>
      </c>
      <c r="L99" s="64">
        <f>[3]AUTO!AM100</f>
        <v>0</v>
      </c>
      <c r="M99" s="64">
        <f>[3]AUTO!AQ100</f>
        <v>0</v>
      </c>
      <c r="N99" s="64">
        <f>[3]AUTO!AR100</f>
        <v>0</v>
      </c>
      <c r="O99" s="64">
        <f>SUM(B99:N99)</f>
        <v>334877000</v>
      </c>
    </row>
    <row r="100" spans="1:15" ht="14.25" customHeight="1" thickBot="1" x14ac:dyDescent="0.25">
      <c r="A100" s="66" t="s">
        <v>100</v>
      </c>
      <c r="B100" s="41">
        <f>SUM(B6:B12)+SUM(B15:B20)+SUM(B23:B26)+SUM(B29:B30)+SUM(B33:B49)+B95+B99+B94+B98</f>
        <v>39965612</v>
      </c>
      <c r="C100" s="41">
        <f t="shared" ref="C100:O100" si="14">SUM(C6:C12)+SUM(C15:C20)+SUM(C23:C26)+SUM(C29:C30)+SUM(C33:C49)+C95+C99+C94+C98</f>
        <v>954916</v>
      </c>
      <c r="D100" s="41">
        <f t="shared" si="14"/>
        <v>7176915</v>
      </c>
      <c r="E100" s="41">
        <f t="shared" si="14"/>
        <v>12867756</v>
      </c>
      <c r="F100" s="41">
        <f t="shared" si="14"/>
        <v>11798825</v>
      </c>
      <c r="G100" s="41">
        <f t="shared" si="14"/>
        <v>0</v>
      </c>
      <c r="H100" s="41">
        <f t="shared" si="14"/>
        <v>480</v>
      </c>
      <c r="I100" s="41">
        <f t="shared" si="14"/>
        <v>334877000</v>
      </c>
      <c r="J100" s="41">
        <f t="shared" si="14"/>
        <v>0</v>
      </c>
      <c r="K100" s="41">
        <f t="shared" si="14"/>
        <v>745167</v>
      </c>
      <c r="L100" s="41">
        <f t="shared" si="14"/>
        <v>2942313</v>
      </c>
      <c r="M100" s="41">
        <f t="shared" si="14"/>
        <v>486885005</v>
      </c>
      <c r="N100" s="41">
        <f t="shared" si="14"/>
        <v>0</v>
      </c>
      <c r="O100" s="41">
        <f t="shared" si="14"/>
        <v>898213989</v>
      </c>
    </row>
    <row r="101" spans="1:15" ht="13.5" thickTop="1" x14ac:dyDescent="0.2"/>
  </sheetData>
  <printOptions gridLines="1"/>
  <pageMargins left="0.57999999999999996" right="0.25" top="0.28999999999999998" bottom="0.35" header="0.17" footer="0.17"/>
  <pageSetup paperSize="9" scale="73"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9"/>
  <sheetViews>
    <sheetView zoomScale="148" zoomScaleNormal="148" workbookViewId="0">
      <pane xSplit="1" ySplit="5" topLeftCell="B36" activePane="bottomRight" state="frozen"/>
      <selection pane="topRight" activeCell="B1" sqref="B1"/>
      <selection pane="bottomLeft" activeCell="A7" sqref="A7"/>
      <selection pane="bottomRight" activeCell="H20" sqref="H20"/>
    </sheetView>
  </sheetViews>
  <sheetFormatPr defaultRowHeight="12" customHeight="1" x14ac:dyDescent="0.2"/>
  <cols>
    <col min="1" max="1" width="12.7109375" style="43" customWidth="1"/>
    <col min="2" max="2" width="10.42578125" style="43" customWidth="1"/>
    <col min="3" max="4" width="9.5703125" style="43" customWidth="1"/>
    <col min="5" max="5" width="10.42578125" style="43" customWidth="1"/>
    <col min="6" max="6" width="8.42578125" style="43" customWidth="1"/>
    <col min="7" max="7" width="9.5703125" style="43" customWidth="1"/>
    <col min="8" max="8" width="10.5703125" style="43" customWidth="1"/>
    <col min="9" max="9" width="9.140625" style="46"/>
    <col min="10" max="10" width="9.85546875" style="46" bestFit="1" customWidth="1"/>
    <col min="11" max="16384" width="9.140625" style="46"/>
  </cols>
  <sheetData>
    <row r="1" spans="1:8" s="50" customFormat="1" ht="15.95" customHeight="1" x14ac:dyDescent="0.2">
      <c r="A1" s="6" t="str">
        <f>[3]SUM!A1</f>
        <v>CY 2017 ALLOTMENT RELEASES</v>
      </c>
      <c r="B1" s="6"/>
      <c r="C1" s="6"/>
      <c r="H1" s="51"/>
    </row>
    <row r="2" spans="1:8" s="50" customFormat="1" ht="15.95" customHeight="1" x14ac:dyDescent="0.2">
      <c r="A2" s="52" t="s">
        <v>108</v>
      </c>
      <c r="B2" s="52"/>
      <c r="C2" s="52"/>
    </row>
    <row r="3" spans="1:8" s="50" customFormat="1" ht="15.95" customHeight="1" x14ac:dyDescent="0.2">
      <c r="A3" s="6" t="str">
        <f>[3]SUM!A3</f>
        <v>JANUARY 1-OCTOBER 31, 2017</v>
      </c>
      <c r="B3" s="6"/>
      <c r="C3" s="6"/>
      <c r="D3" s="53"/>
    </row>
    <row r="4" spans="1:8" s="50" customFormat="1" ht="15.95" customHeight="1" x14ac:dyDescent="0.2">
      <c r="A4" s="6" t="s">
        <v>2</v>
      </c>
      <c r="B4" s="6"/>
      <c r="C4" s="6"/>
    </row>
    <row r="5" spans="1:8" ht="61.5" customHeight="1" x14ac:dyDescent="0.2">
      <c r="A5" s="407" t="s">
        <v>3</v>
      </c>
      <c r="B5" s="407" t="s">
        <v>109</v>
      </c>
      <c r="C5" s="408" t="s">
        <v>102</v>
      </c>
      <c r="D5" s="409" t="s">
        <v>103</v>
      </c>
      <c r="E5" s="410" t="s">
        <v>104</v>
      </c>
      <c r="F5" s="408" t="s">
        <v>105</v>
      </c>
      <c r="G5" s="409" t="s">
        <v>110</v>
      </c>
      <c r="H5" s="409" t="s">
        <v>111</v>
      </c>
    </row>
    <row r="6" spans="1:8" ht="20.100000000000001" hidden="1" customHeight="1" x14ac:dyDescent="0.2">
      <c r="A6" s="12" t="s">
        <v>14</v>
      </c>
      <c r="B6" s="15">
        <f>'[3]CONT-RA10717'!B7</f>
        <v>0</v>
      </c>
      <c r="C6" s="43">
        <f>'[3]CONT-RA10717'!E7</f>
        <v>0</v>
      </c>
      <c r="D6" s="43">
        <f>'[3]CONT-RA10717'!H7</f>
        <v>0</v>
      </c>
      <c r="E6" s="43">
        <f>'[3]CONT-RA10717'!K7</f>
        <v>0</v>
      </c>
      <c r="F6" s="43">
        <f>'[3]CONT-RA10717'!N7</f>
        <v>0</v>
      </c>
      <c r="G6" s="43">
        <f t="shared" ref="G6:G11" si="0">SUM(C6:F6)</f>
        <v>0</v>
      </c>
      <c r="H6" s="43">
        <f t="shared" ref="H6:H22" si="1">G6+B6</f>
        <v>0</v>
      </c>
    </row>
    <row r="7" spans="1:8" ht="20.100000000000001" hidden="1" customHeight="1" x14ac:dyDescent="0.2">
      <c r="A7" s="18" t="s">
        <v>15</v>
      </c>
      <c r="B7" s="15">
        <f>'[3]CONT-RA10717'!B8</f>
        <v>0</v>
      </c>
      <c r="C7" s="43">
        <f>'[3]CONT-RA10717'!E8</f>
        <v>0</v>
      </c>
      <c r="D7" s="43">
        <f>'[3]CONT-RA10717'!H8</f>
        <v>0</v>
      </c>
      <c r="E7" s="43">
        <f>'[3]CONT-RA10717'!K8</f>
        <v>0</v>
      </c>
      <c r="F7" s="43">
        <f>'[3]CONT-RA10717'!N8</f>
        <v>0</v>
      </c>
      <c r="G7" s="43">
        <f t="shared" si="0"/>
        <v>0</v>
      </c>
      <c r="H7" s="43">
        <f t="shared" si="1"/>
        <v>0</v>
      </c>
    </row>
    <row r="8" spans="1:8" ht="20.100000000000001" customHeight="1" x14ac:dyDescent="0.2">
      <c r="A8" s="18" t="s">
        <v>16</v>
      </c>
      <c r="B8" s="15">
        <f>'[3]CONT-RA10717'!B9</f>
        <v>199488</v>
      </c>
      <c r="C8" s="43">
        <f>'[3]CONT-RA10717'!E9</f>
        <v>0</v>
      </c>
      <c r="D8" s="43">
        <f>'[3]CONT-RA10717'!H9</f>
        <v>0</v>
      </c>
      <c r="E8" s="43">
        <f>'[3]CONT-RA10717'!K9</f>
        <v>0</v>
      </c>
      <c r="F8" s="43">
        <f>'[3]CONT-RA10717'!N9</f>
        <v>0</v>
      </c>
      <c r="G8" s="43">
        <f t="shared" si="0"/>
        <v>0</v>
      </c>
      <c r="H8" s="43">
        <f t="shared" si="1"/>
        <v>199488</v>
      </c>
    </row>
    <row r="9" spans="1:8" ht="20.100000000000001" hidden="1" customHeight="1" x14ac:dyDescent="0.2">
      <c r="A9" s="18" t="s">
        <v>17</v>
      </c>
      <c r="B9" s="15">
        <f>'[3]CONT-RA10717'!B10</f>
        <v>0</v>
      </c>
      <c r="C9" s="43">
        <f>'[3]CONT-RA10717'!E10</f>
        <v>0</v>
      </c>
      <c r="D9" s="43">
        <f>'[3]CONT-RA10717'!H10</f>
        <v>0</v>
      </c>
      <c r="E9" s="43">
        <f>'[3]CONT-RA10717'!K10</f>
        <v>0</v>
      </c>
      <c r="F9" s="43">
        <f>'[3]CONT-RA10717'!N10</f>
        <v>0</v>
      </c>
      <c r="G9" s="43">
        <f t="shared" si="0"/>
        <v>0</v>
      </c>
      <c r="H9" s="43">
        <f t="shared" si="1"/>
        <v>0</v>
      </c>
    </row>
    <row r="10" spans="1:8" ht="20.100000000000001" customHeight="1" x14ac:dyDescent="0.2">
      <c r="A10" s="15" t="s">
        <v>18</v>
      </c>
      <c r="B10" s="15">
        <f>'[3]CONT-RA10717'!B11</f>
        <v>0</v>
      </c>
      <c r="C10" s="27">
        <f>'[3]CONT-RA10717'!E11</f>
        <v>0</v>
      </c>
      <c r="D10" s="27">
        <f>'[3]CONT-RA10717'!H11</f>
        <v>0</v>
      </c>
      <c r="E10" s="27">
        <f>'[3]CONT-RA10717'!K11</f>
        <v>4336197</v>
      </c>
      <c r="F10" s="27">
        <f>'[3]CONT-RA10717'!N11</f>
        <v>0</v>
      </c>
      <c r="G10" s="27">
        <f t="shared" si="0"/>
        <v>4336197</v>
      </c>
      <c r="H10" s="27">
        <f t="shared" si="1"/>
        <v>4336197</v>
      </c>
    </row>
    <row r="11" spans="1:8" ht="20.100000000000001" hidden="1" customHeight="1" x14ac:dyDescent="0.2">
      <c r="A11" s="15" t="s">
        <v>19</v>
      </c>
      <c r="B11" s="15">
        <f>'[3]CONT-RA10717'!B12</f>
        <v>0</v>
      </c>
      <c r="C11" s="27">
        <f>'[3]CONT-RA10717'!E12</f>
        <v>0</v>
      </c>
      <c r="D11" s="27">
        <f>'[3]CONT-RA10717'!H12</f>
        <v>0</v>
      </c>
      <c r="E11" s="27">
        <f>'[3]CONT-RA10717'!K12</f>
        <v>0</v>
      </c>
      <c r="F11" s="27">
        <f>'[3]CONT-RA10717'!N12</f>
        <v>0</v>
      </c>
      <c r="G11" s="27">
        <f t="shared" si="0"/>
        <v>0</v>
      </c>
      <c r="H11" s="27">
        <f t="shared" si="1"/>
        <v>0</v>
      </c>
    </row>
    <row r="12" spans="1:8" ht="20.100000000000001" customHeight="1" x14ac:dyDescent="0.2">
      <c r="A12" s="15" t="s">
        <v>20</v>
      </c>
      <c r="B12" s="27">
        <f t="shared" ref="B12:F12" si="2">SUM(B13:B14)</f>
        <v>1332375</v>
      </c>
      <c r="C12" s="27">
        <f t="shared" si="2"/>
        <v>0</v>
      </c>
      <c r="D12" s="27">
        <f t="shared" si="2"/>
        <v>0</v>
      </c>
      <c r="E12" s="27">
        <f t="shared" si="2"/>
        <v>0</v>
      </c>
      <c r="F12" s="27">
        <f t="shared" si="2"/>
        <v>0</v>
      </c>
      <c r="G12" s="27">
        <f>SUM(G13:G14)</f>
        <v>0</v>
      </c>
      <c r="H12" s="27">
        <f t="shared" si="1"/>
        <v>1332375</v>
      </c>
    </row>
    <row r="13" spans="1:8" ht="20.100000000000001" hidden="1" customHeight="1" x14ac:dyDescent="0.2">
      <c r="A13" s="15" t="s">
        <v>21</v>
      </c>
      <c r="B13" s="15">
        <f>'[3]CONT-RA10717'!B14</f>
        <v>1320375</v>
      </c>
      <c r="C13" s="27">
        <f>'[3]CONT-RA10717'!E14</f>
        <v>0</v>
      </c>
      <c r="D13" s="27">
        <f>'[3]CONT-RA10717'!H14</f>
        <v>0</v>
      </c>
      <c r="E13" s="27">
        <f>'[3]CONT-RA10717'!K14</f>
        <v>0</v>
      </c>
      <c r="F13" s="27">
        <f>'[3]CONT-RA10717'!N14</f>
        <v>0</v>
      </c>
      <c r="G13" s="27">
        <f t="shared" ref="G13:G19" si="3">SUM(C13:F13)</f>
        <v>0</v>
      </c>
      <c r="H13" s="27">
        <f t="shared" si="1"/>
        <v>1320375</v>
      </c>
    </row>
    <row r="14" spans="1:8" ht="20.100000000000001" hidden="1" customHeight="1" x14ac:dyDescent="0.2">
      <c r="A14" s="15" t="s">
        <v>22</v>
      </c>
      <c r="B14" s="15">
        <f>'[3]CONT-RA10717'!B15</f>
        <v>12000</v>
      </c>
      <c r="C14" s="27">
        <f>'[3]CONT-RA10717'!E15</f>
        <v>0</v>
      </c>
      <c r="D14" s="27">
        <f>'[3]CONT-RA10717'!H15</f>
        <v>0</v>
      </c>
      <c r="E14" s="27">
        <f>'[3]CONT-RA10717'!K15</f>
        <v>0</v>
      </c>
      <c r="F14" s="27">
        <f>'[3]CONT-RA10717'!N15</f>
        <v>0</v>
      </c>
      <c r="G14" s="27">
        <f t="shared" si="3"/>
        <v>0</v>
      </c>
      <c r="H14" s="27">
        <f t="shared" si="1"/>
        <v>12000</v>
      </c>
    </row>
    <row r="15" spans="1:8" ht="20.100000000000001" customHeight="1" x14ac:dyDescent="0.2">
      <c r="A15" s="15" t="s">
        <v>23</v>
      </c>
      <c r="B15" s="15">
        <f>'[3]CONT-RA10717'!B16</f>
        <v>490742</v>
      </c>
      <c r="C15" s="27">
        <f>'[3]CONT-RA10717'!E16</f>
        <v>0</v>
      </c>
      <c r="D15" s="27">
        <f>'[3]CONT-RA10717'!H16</f>
        <v>0</v>
      </c>
      <c r="E15" s="27">
        <f>'[3]CONT-RA10717'!K16</f>
        <v>10049</v>
      </c>
      <c r="F15" s="27">
        <f>'[3]CONT-RA10717'!N16</f>
        <v>0</v>
      </c>
      <c r="G15" s="27">
        <f t="shared" si="3"/>
        <v>10049</v>
      </c>
      <c r="H15" s="27">
        <f t="shared" si="1"/>
        <v>500791</v>
      </c>
    </row>
    <row r="16" spans="1:8" ht="20.100000000000001" hidden="1" customHeight="1" x14ac:dyDescent="0.2">
      <c r="A16" s="15" t="s">
        <v>24</v>
      </c>
      <c r="B16" s="15">
        <f>'[3]CONT-RA10717'!B17</f>
        <v>0</v>
      </c>
      <c r="C16" s="27">
        <f>'[3]CONT-RA10717'!E17</f>
        <v>0</v>
      </c>
      <c r="D16" s="27">
        <f>'[3]CONT-RA10717'!H17</f>
        <v>0</v>
      </c>
      <c r="E16" s="27">
        <f>'[3]CONT-RA10717'!K17</f>
        <v>0</v>
      </c>
      <c r="F16" s="27">
        <f>'[3]CONT-RA10717'!N17</f>
        <v>0</v>
      </c>
      <c r="G16" s="27">
        <f t="shared" si="3"/>
        <v>0</v>
      </c>
      <c r="H16" s="27">
        <f t="shared" si="1"/>
        <v>0</v>
      </c>
    </row>
    <row r="17" spans="1:8" ht="20.100000000000001" customHeight="1" x14ac:dyDescent="0.2">
      <c r="A17" s="15" t="s">
        <v>25</v>
      </c>
      <c r="B17" s="15">
        <f>'[3]CONT-RA10717'!B18</f>
        <v>0</v>
      </c>
      <c r="C17" s="27">
        <f>'[3]CONT-RA10717'!E18</f>
        <v>0</v>
      </c>
      <c r="D17" s="27">
        <f>'[3]CONT-RA10717'!H18</f>
        <v>0</v>
      </c>
      <c r="E17" s="27">
        <f>'[3]CONT-RA10717'!K18</f>
        <v>270943</v>
      </c>
      <c r="F17" s="27">
        <f>'[3]CONT-RA10717'!N18</f>
        <v>0</v>
      </c>
      <c r="G17" s="27">
        <f t="shared" si="3"/>
        <v>270943</v>
      </c>
      <c r="H17" s="27">
        <f t="shared" si="1"/>
        <v>270943</v>
      </c>
    </row>
    <row r="18" spans="1:8" ht="20.100000000000001" customHeight="1" x14ac:dyDescent="0.2">
      <c r="A18" s="15" t="s">
        <v>26</v>
      </c>
      <c r="B18" s="15">
        <f>'[3]CONT-RA10717'!B19</f>
        <v>0</v>
      </c>
      <c r="C18" s="27">
        <f>'[3]CONT-RA10717'!E19</f>
        <v>0</v>
      </c>
      <c r="D18" s="27">
        <f>'[3]CONT-RA10717'!H19</f>
        <v>0</v>
      </c>
      <c r="E18" s="27">
        <f>'[3]CONT-RA10717'!K19</f>
        <v>1000000</v>
      </c>
      <c r="F18" s="27">
        <f>'[3]CONT-RA10717'!N19</f>
        <v>0</v>
      </c>
      <c r="G18" s="27">
        <f t="shared" si="3"/>
        <v>1000000</v>
      </c>
      <c r="H18" s="27">
        <f t="shared" si="1"/>
        <v>1000000</v>
      </c>
    </row>
    <row r="19" spans="1:8" ht="20.100000000000001" hidden="1" customHeight="1" x14ac:dyDescent="0.2">
      <c r="A19" s="15" t="s">
        <v>27</v>
      </c>
      <c r="B19" s="15">
        <f>'[3]CONT-RA10717'!B20</f>
        <v>0</v>
      </c>
      <c r="C19" s="27">
        <f>'[3]CONT-RA10717'!E20</f>
        <v>0</v>
      </c>
      <c r="D19" s="27">
        <f>'[3]CONT-RA10717'!H20</f>
        <v>0</v>
      </c>
      <c r="E19" s="27">
        <f>'[3]CONT-RA10717'!K20</f>
        <v>0</v>
      </c>
      <c r="F19" s="27">
        <f>'[3]CONT-RA10717'!N20</f>
        <v>0</v>
      </c>
      <c r="G19" s="27">
        <f t="shared" si="3"/>
        <v>0</v>
      </c>
      <c r="H19" s="27">
        <f t="shared" si="1"/>
        <v>0</v>
      </c>
    </row>
    <row r="20" spans="1:8" ht="20.100000000000001" customHeight="1" x14ac:dyDescent="0.2">
      <c r="A20" s="15" t="s">
        <v>28</v>
      </c>
      <c r="B20" s="27">
        <f t="shared" ref="B20:F20" si="4">+B21+B22</f>
        <v>157645</v>
      </c>
      <c r="C20" s="27">
        <f t="shared" si="4"/>
        <v>0</v>
      </c>
      <c r="D20" s="27">
        <f t="shared" si="4"/>
        <v>0</v>
      </c>
      <c r="E20" s="27">
        <f t="shared" si="4"/>
        <v>0</v>
      </c>
      <c r="F20" s="27">
        <f t="shared" si="4"/>
        <v>0</v>
      </c>
      <c r="G20" s="27">
        <f>+G21+G22</f>
        <v>0</v>
      </c>
      <c r="H20" s="27">
        <f t="shared" si="1"/>
        <v>157645</v>
      </c>
    </row>
    <row r="21" spans="1:8" ht="20.100000000000001" hidden="1" customHeight="1" x14ac:dyDescent="0.2">
      <c r="A21" s="15" t="s">
        <v>21</v>
      </c>
      <c r="B21" s="15">
        <f>'[3]CONT-RA10717'!B22</f>
        <v>157645</v>
      </c>
      <c r="C21" s="27">
        <f>'[3]CONT-RA10717'!E22</f>
        <v>0</v>
      </c>
      <c r="D21" s="27">
        <f>'[3]CONT-RA10717'!H22</f>
        <v>0</v>
      </c>
      <c r="E21" s="27">
        <f>'[3]CONT-RA10717'!K22</f>
        <v>0</v>
      </c>
      <c r="F21" s="27">
        <f>'[3]CONT-RA10717'!N22</f>
        <v>0</v>
      </c>
      <c r="G21" s="27">
        <f>SUM(C21:F21)</f>
        <v>0</v>
      </c>
      <c r="H21" s="27">
        <f t="shared" si="1"/>
        <v>157645</v>
      </c>
    </row>
    <row r="22" spans="1:8" ht="20.100000000000001" hidden="1" customHeight="1" x14ac:dyDescent="0.2">
      <c r="A22" s="15" t="s">
        <v>22</v>
      </c>
      <c r="B22" s="15">
        <f>'[3]CONT-RA10717'!B23</f>
        <v>0</v>
      </c>
      <c r="C22" s="27">
        <f>'[3]CONT-RA10717'!E23</f>
        <v>0</v>
      </c>
      <c r="D22" s="27">
        <f>'[3]CONT-RA10717'!H23</f>
        <v>0</v>
      </c>
      <c r="E22" s="27">
        <f>'[3]CONT-RA10717'!K23</f>
        <v>0</v>
      </c>
      <c r="F22" s="27">
        <f>'[3]CONT-RA10717'!N23</f>
        <v>0</v>
      </c>
      <c r="G22" s="27">
        <f>SUM(C22:F22)</f>
        <v>0</v>
      </c>
      <c r="H22" s="27">
        <f t="shared" si="1"/>
        <v>0</v>
      </c>
    </row>
    <row r="23" spans="1:8" ht="20.100000000000001" hidden="1" customHeight="1" x14ac:dyDescent="0.2">
      <c r="A23" s="15" t="s">
        <v>29</v>
      </c>
      <c r="B23" s="15"/>
      <c r="C23" s="27"/>
      <c r="D23" s="27"/>
      <c r="E23" s="27"/>
      <c r="F23" s="27"/>
      <c r="G23" s="27"/>
      <c r="H23" s="27"/>
    </row>
    <row r="24" spans="1:8" ht="20.100000000000001" customHeight="1" x14ac:dyDescent="0.2">
      <c r="A24" s="15" t="s">
        <v>30</v>
      </c>
      <c r="B24" s="15">
        <f>'[3]CONT-RA10717'!B25</f>
        <v>1500</v>
      </c>
      <c r="C24" s="27">
        <f>'[3]CONT-RA10717'!E25</f>
        <v>0</v>
      </c>
      <c r="D24" s="27">
        <f>'[3]CONT-RA10717'!H25</f>
        <v>0</v>
      </c>
      <c r="E24" s="27">
        <f>'[3]CONT-RA10717'!K25</f>
        <v>0</v>
      </c>
      <c r="F24" s="27">
        <f>'[3]CONT-RA10717'!N25</f>
        <v>0</v>
      </c>
      <c r="G24" s="27">
        <f>SUM(C24:F24)</f>
        <v>0</v>
      </c>
      <c r="H24" s="27">
        <f t="shared" ref="H24:H47" si="5">G24+B24</f>
        <v>1500</v>
      </c>
    </row>
    <row r="25" spans="1:8" ht="20.100000000000001" customHeight="1" x14ac:dyDescent="0.2">
      <c r="A25" s="15" t="s">
        <v>31</v>
      </c>
      <c r="B25" s="15">
        <f>'[3]CONT-RA10717'!B26</f>
        <v>0</v>
      </c>
      <c r="C25" s="27">
        <f>'[3]CONT-RA10717'!E26</f>
        <v>0</v>
      </c>
      <c r="D25" s="27">
        <f>'[3]CONT-RA10717'!H26</f>
        <v>0</v>
      </c>
      <c r="E25" s="27">
        <f>'[3]CONT-RA10717'!K26</f>
        <v>0</v>
      </c>
      <c r="F25" s="27">
        <f>'[3]CONT-RA10717'!N26</f>
        <v>7500</v>
      </c>
      <c r="G25" s="27">
        <f>SUM(C25:F25)</f>
        <v>7500</v>
      </c>
      <c r="H25" s="27">
        <f t="shared" si="5"/>
        <v>7500</v>
      </c>
    </row>
    <row r="26" spans="1:8" ht="20.100000000000001" customHeight="1" x14ac:dyDescent="0.2">
      <c r="A26" s="15" t="s">
        <v>32</v>
      </c>
      <c r="B26" s="27">
        <f t="shared" ref="B26:F26" si="6">+B27+B28</f>
        <v>0</v>
      </c>
      <c r="C26" s="27">
        <f t="shared" si="6"/>
        <v>0</v>
      </c>
      <c r="D26" s="27">
        <f t="shared" si="6"/>
        <v>0</v>
      </c>
      <c r="E26" s="27">
        <f t="shared" si="6"/>
        <v>156550</v>
      </c>
      <c r="F26" s="27">
        <f t="shared" si="6"/>
        <v>0</v>
      </c>
      <c r="G26" s="27">
        <f>+G27+G28</f>
        <v>156550</v>
      </c>
      <c r="H26" s="27">
        <f t="shared" si="5"/>
        <v>156550</v>
      </c>
    </row>
    <row r="27" spans="1:8" ht="20.100000000000001" hidden="1" customHeight="1" x14ac:dyDescent="0.2">
      <c r="A27" s="15" t="s">
        <v>21</v>
      </c>
      <c r="B27" s="15">
        <f>'[3]CONT-RA10717'!B28</f>
        <v>0</v>
      </c>
      <c r="C27" s="27">
        <f>'[3]CONT-RA10717'!E28</f>
        <v>0</v>
      </c>
      <c r="D27" s="27">
        <f>'[3]CONT-RA10717'!H28</f>
        <v>0</v>
      </c>
      <c r="E27" s="27">
        <f>'[3]CONT-RA10717'!K28</f>
        <v>156550</v>
      </c>
      <c r="F27" s="27">
        <f>'[3]CONT-RA10717'!N28</f>
        <v>0</v>
      </c>
      <c r="G27" s="27">
        <f>SUM(C27:F27)</f>
        <v>156550</v>
      </c>
      <c r="H27" s="27">
        <f t="shared" si="5"/>
        <v>156550</v>
      </c>
    </row>
    <row r="28" spans="1:8" ht="20.100000000000001" hidden="1" customHeight="1" x14ac:dyDescent="0.2">
      <c r="A28" s="15" t="s">
        <v>22</v>
      </c>
      <c r="B28" s="15"/>
      <c r="C28" s="27"/>
      <c r="D28" s="27"/>
      <c r="E28" s="27"/>
      <c r="F28" s="27"/>
      <c r="G28" s="27"/>
      <c r="H28" s="27">
        <f t="shared" si="5"/>
        <v>0</v>
      </c>
    </row>
    <row r="29" spans="1:8" ht="20.100000000000001" customHeight="1" x14ac:dyDescent="0.2">
      <c r="A29" s="15" t="s">
        <v>33</v>
      </c>
      <c r="B29" s="15">
        <f>'[3]CONT-RA10717'!B30</f>
        <v>11807521</v>
      </c>
      <c r="C29" s="27">
        <f>'[3]CONT-RA10717'!E30</f>
        <v>0</v>
      </c>
      <c r="D29" s="27">
        <f>'[3]CONT-RA10717'!H30</f>
        <v>0</v>
      </c>
      <c r="E29" s="27">
        <f>'[3]CONT-RA10717'!K30</f>
        <v>0</v>
      </c>
      <c r="F29" s="27">
        <f>'[3]CONT-RA10717'!N30</f>
        <v>231273</v>
      </c>
      <c r="G29" s="27">
        <f>SUM(C29:F29)</f>
        <v>231273</v>
      </c>
      <c r="H29" s="27">
        <f t="shared" si="5"/>
        <v>12038794</v>
      </c>
    </row>
    <row r="30" spans="1:8" ht="20.100000000000001" customHeight="1" x14ac:dyDescent="0.2">
      <c r="A30" s="15" t="s">
        <v>34</v>
      </c>
      <c r="B30" s="27">
        <f t="shared" ref="B30:G30" si="7">+B31+B32</f>
        <v>3203573</v>
      </c>
      <c r="C30" s="27">
        <f t="shared" si="7"/>
        <v>0</v>
      </c>
      <c r="D30" s="27">
        <f t="shared" si="7"/>
        <v>0</v>
      </c>
      <c r="E30" s="27">
        <f t="shared" si="7"/>
        <v>1765731</v>
      </c>
      <c r="F30" s="27">
        <f t="shared" si="7"/>
        <v>0</v>
      </c>
      <c r="G30" s="27">
        <f t="shared" si="7"/>
        <v>1765731</v>
      </c>
      <c r="H30" s="27">
        <f t="shared" si="5"/>
        <v>4969304</v>
      </c>
    </row>
    <row r="31" spans="1:8" ht="20.100000000000001" hidden="1" customHeight="1" x14ac:dyDescent="0.2">
      <c r="A31" s="15" t="s">
        <v>21</v>
      </c>
      <c r="B31" s="15">
        <f>'[3]CONT-RA10717'!B32</f>
        <v>3202573</v>
      </c>
      <c r="C31" s="27">
        <f>'[3]CONT-RA10717'!E32</f>
        <v>0</v>
      </c>
      <c r="D31" s="27">
        <f>'[3]CONT-RA10717'!H32</f>
        <v>0</v>
      </c>
      <c r="E31" s="27">
        <f>'[3]CONT-RA10717'!K32</f>
        <v>1765731</v>
      </c>
      <c r="F31" s="27">
        <f>'[3]CONT-RA10717'!N32</f>
        <v>0</v>
      </c>
      <c r="G31" s="27">
        <f t="shared" ref="G31:G47" si="8">SUM(C31:F31)</f>
        <v>1765731</v>
      </c>
      <c r="H31" s="27">
        <f t="shared" si="5"/>
        <v>4968304</v>
      </c>
    </row>
    <row r="32" spans="1:8" ht="20.100000000000001" hidden="1" customHeight="1" x14ac:dyDescent="0.2">
      <c r="A32" s="15" t="s">
        <v>22</v>
      </c>
      <c r="B32" s="15">
        <f>'[3]CONT-RA10717'!B33</f>
        <v>1000</v>
      </c>
      <c r="C32" s="27">
        <f>'[3]CONT-RA10717'!E33</f>
        <v>0</v>
      </c>
      <c r="D32" s="27">
        <f>'[3]CONT-RA10717'!H33</f>
        <v>0</v>
      </c>
      <c r="E32" s="27">
        <f>'[3]CONT-RA10717'!K33</f>
        <v>0</v>
      </c>
      <c r="F32" s="27">
        <f>'[3]CONT-RA10717'!N33</f>
        <v>0</v>
      </c>
      <c r="G32" s="27">
        <f t="shared" si="8"/>
        <v>0</v>
      </c>
      <c r="H32" s="27">
        <f t="shared" si="5"/>
        <v>1000</v>
      </c>
    </row>
    <row r="33" spans="1:8" ht="20.100000000000001" customHeight="1" x14ac:dyDescent="0.2">
      <c r="A33" s="15" t="s">
        <v>35</v>
      </c>
      <c r="B33" s="15">
        <f>'[3]CONT-RA10717'!B34</f>
        <v>0</v>
      </c>
      <c r="C33" s="27">
        <f>'[3]CONT-RA10717'!E34</f>
        <v>0</v>
      </c>
      <c r="D33" s="27">
        <f>'[3]CONT-RA10717'!H34</f>
        <v>0</v>
      </c>
      <c r="E33" s="27">
        <f>'[3]CONT-RA10717'!K34</f>
        <v>77545</v>
      </c>
      <c r="F33" s="27">
        <f>'[3]CONT-RA10717'!N34</f>
        <v>44723</v>
      </c>
      <c r="G33" s="27">
        <f t="shared" si="8"/>
        <v>122268</v>
      </c>
      <c r="H33" s="27">
        <f t="shared" si="5"/>
        <v>122268</v>
      </c>
    </row>
    <row r="34" spans="1:8" ht="20.100000000000001" customHeight="1" x14ac:dyDescent="0.2">
      <c r="A34" s="15" t="s">
        <v>36</v>
      </c>
      <c r="B34" s="15">
        <f>'[3]CONT-RA10717'!B35</f>
        <v>0</v>
      </c>
      <c r="C34" s="27">
        <f>'[3]CONT-RA10717'!E35</f>
        <v>0</v>
      </c>
      <c r="D34" s="27">
        <f>'[3]CONT-RA10717'!H35</f>
        <v>0</v>
      </c>
      <c r="E34" s="27">
        <f>'[3]CONT-RA10717'!K35</f>
        <v>4431943</v>
      </c>
      <c r="F34" s="27">
        <f>'[3]CONT-RA10717'!N35</f>
        <v>299200</v>
      </c>
      <c r="G34" s="27">
        <f t="shared" si="8"/>
        <v>4731143</v>
      </c>
      <c r="H34" s="27">
        <f t="shared" si="5"/>
        <v>4731143</v>
      </c>
    </row>
    <row r="35" spans="1:8" ht="20.100000000000001" customHeight="1" x14ac:dyDescent="0.2">
      <c r="A35" s="15" t="s">
        <v>37</v>
      </c>
      <c r="B35" s="15">
        <f>'[3]CONT-RA10717'!B36</f>
        <v>0</v>
      </c>
      <c r="C35" s="27">
        <f>'[3]CONT-RA10717'!E36</f>
        <v>0</v>
      </c>
      <c r="D35" s="27">
        <f>'[3]CONT-RA10717'!H36</f>
        <v>0</v>
      </c>
      <c r="E35" s="27">
        <f>'[3]CONT-RA10717'!K36</f>
        <v>330133</v>
      </c>
      <c r="F35" s="27">
        <f>'[3]CONT-RA10717'!N36</f>
        <v>0</v>
      </c>
      <c r="G35" s="27">
        <f t="shared" si="8"/>
        <v>330133</v>
      </c>
      <c r="H35" s="27">
        <f t="shared" si="5"/>
        <v>330133</v>
      </c>
    </row>
    <row r="36" spans="1:8" ht="20.100000000000001" customHeight="1" x14ac:dyDescent="0.2">
      <c r="A36" s="15" t="s">
        <v>38</v>
      </c>
      <c r="B36" s="15">
        <f>'[3]CONT-RA10717'!B37</f>
        <v>0</v>
      </c>
      <c r="C36" s="27">
        <f>'[3]CONT-RA10717'!E37</f>
        <v>0</v>
      </c>
      <c r="D36" s="27">
        <f>'[3]CONT-RA10717'!H37</f>
        <v>0</v>
      </c>
      <c r="E36" s="27">
        <f>'[3]CONT-RA10717'!K37</f>
        <v>9799</v>
      </c>
      <c r="F36" s="27">
        <f>'[3]CONT-RA10717'!N37</f>
        <v>0</v>
      </c>
      <c r="G36" s="27">
        <f t="shared" si="8"/>
        <v>9799</v>
      </c>
      <c r="H36" s="27">
        <f t="shared" si="5"/>
        <v>9799</v>
      </c>
    </row>
    <row r="37" spans="1:8" ht="20.100000000000001" hidden="1" customHeight="1" x14ac:dyDescent="0.2">
      <c r="A37" s="15" t="s">
        <v>112</v>
      </c>
      <c r="B37" s="15">
        <f>'[3]CONT-RA10717'!B38</f>
        <v>0</v>
      </c>
      <c r="C37" s="27">
        <f>'[3]CONT-RA10717'!E38</f>
        <v>0</v>
      </c>
      <c r="D37" s="27">
        <f>'[3]CONT-RA10717'!H38</f>
        <v>0</v>
      </c>
      <c r="E37" s="27">
        <f>'[3]CONT-RA10717'!K38</f>
        <v>0</v>
      </c>
      <c r="F37" s="27">
        <f>'[3]CONT-RA10717'!N38</f>
        <v>0</v>
      </c>
      <c r="G37" s="27">
        <f t="shared" si="8"/>
        <v>0</v>
      </c>
      <c r="H37" s="27">
        <f t="shared" si="5"/>
        <v>0</v>
      </c>
    </row>
    <row r="38" spans="1:8" ht="20.100000000000001" customHeight="1" x14ac:dyDescent="0.2">
      <c r="A38" s="15" t="s">
        <v>40</v>
      </c>
      <c r="B38" s="15">
        <f>'[3]CONT-RA10717'!B39</f>
        <v>102761</v>
      </c>
      <c r="C38" s="27">
        <f>'[3]CONT-RA10717'!E39</f>
        <v>0</v>
      </c>
      <c r="D38" s="27">
        <f>'[3]CONT-RA10717'!H39</f>
        <v>0</v>
      </c>
      <c r="E38" s="27">
        <f>'[3]CONT-RA10717'!K39</f>
        <v>0</v>
      </c>
      <c r="F38" s="27">
        <f>'[3]CONT-RA10717'!N39</f>
        <v>0</v>
      </c>
      <c r="G38" s="27">
        <f t="shared" si="8"/>
        <v>0</v>
      </c>
      <c r="H38" s="27">
        <f t="shared" si="5"/>
        <v>102761</v>
      </c>
    </row>
    <row r="39" spans="1:8" ht="20.100000000000001" customHeight="1" x14ac:dyDescent="0.2">
      <c r="A39" s="15" t="s">
        <v>41</v>
      </c>
      <c r="B39" s="15">
        <f>'[3]CONT-RA10717'!B40</f>
        <v>0</v>
      </c>
      <c r="C39" s="27">
        <f>'[3]CONT-RA10717'!E40</f>
        <v>0</v>
      </c>
      <c r="D39" s="27">
        <f>'[3]CONT-RA10717'!H40</f>
        <v>0</v>
      </c>
      <c r="E39" s="27">
        <f>'[3]CONT-RA10717'!K40</f>
        <v>3428</v>
      </c>
      <c r="F39" s="27">
        <f>'[3]CONT-RA10717'!N40</f>
        <v>42179</v>
      </c>
      <c r="G39" s="27">
        <f t="shared" si="8"/>
        <v>45607</v>
      </c>
      <c r="H39" s="27">
        <f t="shared" si="5"/>
        <v>45607</v>
      </c>
    </row>
    <row r="40" spans="1:8" ht="20.100000000000001" customHeight="1" x14ac:dyDescent="0.2">
      <c r="A40" s="15" t="s">
        <v>42</v>
      </c>
      <c r="B40" s="15">
        <f>'[3]CONT-RA10717'!B41</f>
        <v>26927</v>
      </c>
      <c r="C40" s="27">
        <f>'[3]CONT-RA10717'!E41</f>
        <v>0</v>
      </c>
      <c r="D40" s="27">
        <f>'[3]CONT-RA10717'!H41</f>
        <v>0</v>
      </c>
      <c r="E40" s="27">
        <f>'[3]CONT-RA10717'!K41</f>
        <v>0</v>
      </c>
      <c r="F40" s="27">
        <f>'[3]CONT-RA10717'!N41</f>
        <v>0</v>
      </c>
      <c r="G40" s="27">
        <f t="shared" si="8"/>
        <v>0</v>
      </c>
      <c r="H40" s="27">
        <f t="shared" si="5"/>
        <v>26927</v>
      </c>
    </row>
    <row r="41" spans="1:8" ht="20.100000000000001" hidden="1" customHeight="1" x14ac:dyDescent="0.2">
      <c r="A41" s="15" t="s">
        <v>43</v>
      </c>
      <c r="B41" s="15">
        <f>'[3]CONT-RA10717'!B42</f>
        <v>0</v>
      </c>
      <c r="C41" s="27">
        <f>'[3]CONT-RA10717'!E42</f>
        <v>0</v>
      </c>
      <c r="D41" s="27">
        <f>'[3]CONT-RA10717'!H42</f>
        <v>0</v>
      </c>
      <c r="E41" s="27">
        <f>'[3]CONT-RA10717'!K42</f>
        <v>0</v>
      </c>
      <c r="F41" s="27">
        <f>'[3]CONT-RA10717'!N42</f>
        <v>0</v>
      </c>
      <c r="G41" s="27">
        <f t="shared" si="8"/>
        <v>0</v>
      </c>
      <c r="H41" s="27">
        <f t="shared" si="5"/>
        <v>0</v>
      </c>
    </row>
    <row r="42" spans="1:8" ht="20.100000000000001" hidden="1" customHeight="1" x14ac:dyDescent="0.2">
      <c r="A42" s="15" t="s">
        <v>44</v>
      </c>
      <c r="B42" s="15">
        <f>'[3]CONT-RA10717'!B43</f>
        <v>0</v>
      </c>
      <c r="C42" s="27">
        <f>'[3]CONT-RA10717'!E43</f>
        <v>0</v>
      </c>
      <c r="D42" s="27">
        <f>'[3]CONT-RA10717'!H43</f>
        <v>0</v>
      </c>
      <c r="E42" s="27">
        <f>'[3]CONT-RA10717'!K43</f>
        <v>0</v>
      </c>
      <c r="F42" s="27">
        <f>'[3]CONT-RA10717'!N43</f>
        <v>0</v>
      </c>
      <c r="G42" s="27">
        <f t="shared" si="8"/>
        <v>0</v>
      </c>
      <c r="H42" s="27">
        <f t="shared" si="5"/>
        <v>0</v>
      </c>
    </row>
    <row r="43" spans="1:8" ht="20.100000000000001" hidden="1" customHeight="1" x14ac:dyDescent="0.2">
      <c r="A43" s="15" t="s">
        <v>45</v>
      </c>
      <c r="B43" s="15">
        <f>'[3]CONT-RA10717'!B44</f>
        <v>0</v>
      </c>
      <c r="C43" s="27">
        <f>'[3]CONT-RA10717'!E44</f>
        <v>0</v>
      </c>
      <c r="D43" s="27">
        <f>'[3]CONT-RA10717'!H44</f>
        <v>0</v>
      </c>
      <c r="E43" s="27">
        <f>'[3]CONT-RA10717'!K44</f>
        <v>0</v>
      </c>
      <c r="F43" s="27">
        <f>'[3]CONT-RA10717'!N44</f>
        <v>0</v>
      </c>
      <c r="G43" s="27">
        <f t="shared" si="8"/>
        <v>0</v>
      </c>
      <c r="H43" s="27">
        <f t="shared" si="5"/>
        <v>0</v>
      </c>
    </row>
    <row r="44" spans="1:8" ht="20.100000000000001" hidden="1" customHeight="1" x14ac:dyDescent="0.2">
      <c r="A44" s="15" t="s">
        <v>46</v>
      </c>
      <c r="B44" s="15">
        <f>'[3]CONT-RA10717'!B45</f>
        <v>0</v>
      </c>
      <c r="C44" s="27">
        <f>'[3]CONT-RA10717'!E45</f>
        <v>0</v>
      </c>
      <c r="D44" s="27">
        <f>'[3]CONT-RA10717'!H45</f>
        <v>0</v>
      </c>
      <c r="E44" s="27">
        <f>'[3]CONT-RA10717'!K45</f>
        <v>0</v>
      </c>
      <c r="F44" s="27">
        <f>'[3]CONT-RA10717'!N45</f>
        <v>0</v>
      </c>
      <c r="G44" s="27">
        <f t="shared" si="8"/>
        <v>0</v>
      </c>
      <c r="H44" s="27">
        <f t="shared" si="5"/>
        <v>0</v>
      </c>
    </row>
    <row r="45" spans="1:8" ht="20.100000000000001" hidden="1" customHeight="1" x14ac:dyDescent="0.2">
      <c r="A45" s="15" t="s">
        <v>47</v>
      </c>
      <c r="B45" s="15">
        <f>'[3]CONT-RA10717'!B46</f>
        <v>0</v>
      </c>
      <c r="C45" s="27">
        <f>'[3]CONT-RA10717'!E46</f>
        <v>0</v>
      </c>
      <c r="D45" s="27">
        <f>'[3]CONT-RA10717'!H46</f>
        <v>0</v>
      </c>
      <c r="E45" s="27">
        <f>'[3]CONT-RA10717'!K46</f>
        <v>0</v>
      </c>
      <c r="F45" s="27">
        <f>'[3]CONT-RA10717'!N46</f>
        <v>0</v>
      </c>
      <c r="G45" s="27">
        <f t="shared" si="8"/>
        <v>0</v>
      </c>
      <c r="H45" s="27">
        <f t="shared" si="5"/>
        <v>0</v>
      </c>
    </row>
    <row r="46" spans="1:8" ht="20.100000000000001" hidden="1" customHeight="1" x14ac:dyDescent="0.2">
      <c r="A46" s="15" t="s">
        <v>48</v>
      </c>
      <c r="B46" s="15">
        <f>'[3]CONT-RA10717'!B47</f>
        <v>0</v>
      </c>
      <c r="C46" s="27">
        <f>'[3]CONT-RA10717'!E47</f>
        <v>0</v>
      </c>
      <c r="D46" s="27">
        <f>'[3]CONT-RA10717'!H47</f>
        <v>0</v>
      </c>
      <c r="E46" s="27">
        <f>'[3]CONT-RA10717'!K47</f>
        <v>0</v>
      </c>
      <c r="F46" s="27">
        <f>'[3]CONT-RA10717'!N47</f>
        <v>0</v>
      </c>
      <c r="G46" s="27">
        <f t="shared" si="8"/>
        <v>0</v>
      </c>
      <c r="H46" s="27">
        <f t="shared" si="5"/>
        <v>0</v>
      </c>
    </row>
    <row r="47" spans="1:8" ht="20.100000000000001" hidden="1" customHeight="1" x14ac:dyDescent="0.2">
      <c r="A47" s="15" t="s">
        <v>49</v>
      </c>
      <c r="B47" s="15">
        <f>'[3]CONT-RA10717'!B48</f>
        <v>0</v>
      </c>
      <c r="C47" s="27">
        <f>'[3]CONT-RA10717'!E48</f>
        <v>0</v>
      </c>
      <c r="D47" s="27">
        <f>'[3]CONT-RA10717'!H48</f>
        <v>0</v>
      </c>
      <c r="E47" s="27">
        <f>'[3]CONT-RA10717'!K48</f>
        <v>0</v>
      </c>
      <c r="F47" s="27">
        <f>'[3]CONT-RA10717'!N48</f>
        <v>0</v>
      </c>
      <c r="G47" s="27">
        <f t="shared" si="8"/>
        <v>0</v>
      </c>
      <c r="H47" s="27">
        <f t="shared" si="5"/>
        <v>0</v>
      </c>
    </row>
    <row r="48" spans="1:8" ht="20.100000000000001" hidden="1" customHeight="1" x14ac:dyDescent="0.2">
      <c r="A48" s="15"/>
      <c r="B48" s="15"/>
      <c r="C48" s="27"/>
      <c r="D48" s="27"/>
      <c r="E48" s="27"/>
      <c r="F48" s="27"/>
      <c r="G48" s="27"/>
      <c r="H48" s="27"/>
    </row>
    <row r="49" spans="1:8" ht="20.100000000000001" customHeight="1" x14ac:dyDescent="0.2">
      <c r="A49" s="15" t="s">
        <v>50</v>
      </c>
      <c r="B49" s="23">
        <f>SUM(B50:B53)+SUM(B56:B69)+SUM(B74:B90)</f>
        <v>10000</v>
      </c>
      <c r="C49" s="23">
        <f t="shared" ref="C49:H49" si="9">SUM(C50:C53)+SUM(C56:C69)+SUM(C74:C90)</f>
        <v>0</v>
      </c>
      <c r="D49" s="23">
        <f t="shared" si="9"/>
        <v>0</v>
      </c>
      <c r="E49" s="23">
        <f t="shared" si="9"/>
        <v>894088</v>
      </c>
      <c r="F49" s="23">
        <f t="shared" si="9"/>
        <v>0</v>
      </c>
      <c r="G49" s="23">
        <f t="shared" si="9"/>
        <v>894088</v>
      </c>
      <c r="H49" s="23">
        <f t="shared" si="9"/>
        <v>904088</v>
      </c>
    </row>
    <row r="50" spans="1:8" ht="20.100000000000001" hidden="1" customHeight="1" x14ac:dyDescent="0.2">
      <c r="A50" s="15" t="s">
        <v>51</v>
      </c>
      <c r="B50" s="15">
        <f>'[3]CONT-RA10717'!B51</f>
        <v>0</v>
      </c>
      <c r="C50" s="27">
        <f>'[3]CONT-RA10717'!E51</f>
        <v>0</v>
      </c>
      <c r="D50" s="27">
        <f>'[3]CONT-RA10717'!H51</f>
        <v>0</v>
      </c>
      <c r="E50" s="27">
        <f>'[3]CONT-RA10717'!K51</f>
        <v>0</v>
      </c>
      <c r="F50" s="27">
        <f>'[3]CONT-RA10717'!N51</f>
        <v>0</v>
      </c>
      <c r="G50" s="27">
        <f>SUM(C50:F50)</f>
        <v>0</v>
      </c>
      <c r="H50" s="27">
        <f t="shared" ref="H50:H56" si="10">G50+B50</f>
        <v>0</v>
      </c>
    </row>
    <row r="51" spans="1:8" ht="20.100000000000001" hidden="1" customHeight="1" x14ac:dyDescent="0.2">
      <c r="A51" s="15" t="s">
        <v>52</v>
      </c>
      <c r="B51" s="15">
        <f>'[3]CONT-RA10717'!B52</f>
        <v>0</v>
      </c>
      <c r="C51" s="27">
        <f>'[3]CONT-RA10717'!E52</f>
        <v>0</v>
      </c>
      <c r="D51" s="27">
        <f>'[3]CONT-RA10717'!H52</f>
        <v>0</v>
      </c>
      <c r="E51" s="27">
        <f>'[3]CONT-RA10717'!K52</f>
        <v>0</v>
      </c>
      <c r="F51" s="27">
        <f>'[3]CONT-RA10717'!N52</f>
        <v>0</v>
      </c>
      <c r="G51" s="27">
        <f>SUM(C51:F51)</f>
        <v>0</v>
      </c>
      <c r="H51" s="27">
        <f t="shared" si="10"/>
        <v>0</v>
      </c>
    </row>
    <row r="52" spans="1:8" ht="20.100000000000001" hidden="1" customHeight="1" x14ac:dyDescent="0.2">
      <c r="A52" s="15" t="s">
        <v>53</v>
      </c>
      <c r="B52" s="15">
        <f>'[3]CONT-RA10717'!B53</f>
        <v>0</v>
      </c>
      <c r="C52" s="27">
        <f>'[3]CONT-RA10717'!E53</f>
        <v>0</v>
      </c>
      <c r="D52" s="27">
        <f>'[3]CONT-RA10717'!H53</f>
        <v>0</v>
      </c>
      <c r="E52" s="27">
        <f>'[3]CONT-RA10717'!K53</f>
        <v>0</v>
      </c>
      <c r="F52" s="27">
        <f>'[3]CONT-RA10717'!N53</f>
        <v>0</v>
      </c>
      <c r="G52" s="27">
        <f>SUM(C52:F52)</f>
        <v>0</v>
      </c>
      <c r="H52" s="27">
        <f t="shared" si="10"/>
        <v>0</v>
      </c>
    </row>
    <row r="53" spans="1:8" ht="20.100000000000001" customHeight="1" x14ac:dyDescent="0.2">
      <c r="A53" s="15" t="s">
        <v>54</v>
      </c>
      <c r="B53" s="27">
        <f t="shared" ref="B53:G53" si="11">+B54+B55</f>
        <v>0</v>
      </c>
      <c r="C53" s="27">
        <f t="shared" si="11"/>
        <v>0</v>
      </c>
      <c r="D53" s="27">
        <f t="shared" si="11"/>
        <v>0</v>
      </c>
      <c r="E53" s="27">
        <f t="shared" si="11"/>
        <v>540540</v>
      </c>
      <c r="F53" s="27">
        <f t="shared" si="11"/>
        <v>0</v>
      </c>
      <c r="G53" s="27">
        <f t="shared" si="11"/>
        <v>540540</v>
      </c>
      <c r="H53" s="27">
        <f t="shared" si="10"/>
        <v>540540</v>
      </c>
    </row>
    <row r="54" spans="1:8" ht="20.100000000000001" hidden="1" customHeight="1" x14ac:dyDescent="0.2">
      <c r="A54" s="15" t="s">
        <v>55</v>
      </c>
      <c r="B54" s="15">
        <f>'[3]CONT-RA10717'!B55</f>
        <v>0</v>
      </c>
      <c r="C54" s="27">
        <f>'[3]CONT-RA10717'!E55</f>
        <v>0</v>
      </c>
      <c r="D54" s="27">
        <f>'[3]CONT-RA10717'!H55</f>
        <v>0</v>
      </c>
      <c r="E54" s="27">
        <f>'[3]CONT-RA10717'!K55</f>
        <v>540540</v>
      </c>
      <c r="F54" s="27">
        <f>'[3]CONT-RA10717'!N55</f>
        <v>0</v>
      </c>
      <c r="G54" s="27">
        <f>SUM(C54:F54)</f>
        <v>540540</v>
      </c>
      <c r="H54" s="27">
        <f t="shared" si="10"/>
        <v>540540</v>
      </c>
    </row>
    <row r="55" spans="1:8" ht="20.100000000000001" hidden="1" customHeight="1" x14ac:dyDescent="0.2">
      <c r="A55" s="15" t="s">
        <v>56</v>
      </c>
      <c r="B55" s="15">
        <f>'[3]CONT-RA10717'!B56</f>
        <v>0</v>
      </c>
      <c r="C55" s="27">
        <f>'[3]CONT-RA10717'!E56</f>
        <v>0</v>
      </c>
      <c r="D55" s="27">
        <f>'[3]CONT-RA10717'!H56</f>
        <v>0</v>
      </c>
      <c r="E55" s="27">
        <f>'[3]CONT-RA10717'!K56</f>
        <v>0</v>
      </c>
      <c r="F55" s="27">
        <f>'[3]CONT-RA10717'!N56</f>
        <v>0</v>
      </c>
      <c r="G55" s="27">
        <f>SUM(C55:F55)</f>
        <v>0</v>
      </c>
      <c r="H55" s="27">
        <f t="shared" si="10"/>
        <v>0</v>
      </c>
    </row>
    <row r="56" spans="1:8" ht="20.100000000000001" hidden="1" customHeight="1" x14ac:dyDescent="0.2">
      <c r="A56" s="15" t="s">
        <v>57</v>
      </c>
      <c r="B56" s="15">
        <f>'[3]CONT-RA10717'!B57</f>
        <v>0</v>
      </c>
      <c r="C56" s="27">
        <f>'[3]CONT-RA10717'!E57</f>
        <v>0</v>
      </c>
      <c r="D56" s="27">
        <f>'[3]CONT-RA10717'!H57</f>
        <v>0</v>
      </c>
      <c r="E56" s="27">
        <f>'[3]CONT-RA10717'!K57</f>
        <v>0</v>
      </c>
      <c r="F56" s="27">
        <f>'[3]CONT-RA10717'!N57</f>
        <v>0</v>
      </c>
      <c r="G56" s="27">
        <f>SUM(C56:F56)</f>
        <v>0</v>
      </c>
      <c r="H56" s="27">
        <f t="shared" si="10"/>
        <v>0</v>
      </c>
    </row>
    <row r="57" spans="1:8" ht="20.100000000000001" hidden="1" customHeight="1" x14ac:dyDescent="0.2">
      <c r="A57" s="15" t="s">
        <v>58</v>
      </c>
      <c r="B57" s="15"/>
      <c r="C57" s="27"/>
      <c r="D57" s="27"/>
      <c r="E57" s="27"/>
      <c r="F57" s="27"/>
      <c r="G57" s="27"/>
      <c r="H57" s="27"/>
    </row>
    <row r="58" spans="1:8" ht="20.100000000000001" hidden="1" customHeight="1" x14ac:dyDescent="0.2">
      <c r="A58" s="15" t="s">
        <v>59</v>
      </c>
      <c r="B58" s="15">
        <f>'[3]CONT-RA10717'!B59</f>
        <v>0</v>
      </c>
      <c r="C58" s="27">
        <f>'[3]CONT-RA10717'!E59</f>
        <v>0</v>
      </c>
      <c r="D58" s="27">
        <f>'[3]CONT-RA10717'!H59</f>
        <v>0</v>
      </c>
      <c r="E58" s="27">
        <f>'[3]CONT-RA10717'!K59</f>
        <v>0</v>
      </c>
      <c r="F58" s="27">
        <f>'[3]CONT-RA10717'!N59</f>
        <v>0</v>
      </c>
      <c r="G58" s="27">
        <f>SUM(C58:F58)</f>
        <v>0</v>
      </c>
      <c r="H58" s="27">
        <f>G58+B58</f>
        <v>0</v>
      </c>
    </row>
    <row r="59" spans="1:8" ht="20.100000000000001" hidden="1" customHeight="1" x14ac:dyDescent="0.2">
      <c r="A59" s="15" t="s">
        <v>60</v>
      </c>
      <c r="B59" s="15">
        <f>'[3]CONT-RA10717'!B60</f>
        <v>0</v>
      </c>
      <c r="C59" s="27">
        <f>'[3]CONT-RA10717'!E60</f>
        <v>0</v>
      </c>
      <c r="D59" s="27">
        <f>'[3]CONT-RA10717'!H60</f>
        <v>0</v>
      </c>
      <c r="E59" s="27">
        <f>'[3]CONT-RA10717'!K60</f>
        <v>0</v>
      </c>
      <c r="F59" s="27">
        <f>'[3]CONT-RA10717'!N60</f>
        <v>0</v>
      </c>
      <c r="G59" s="27">
        <f>SUM(C59:F59)</f>
        <v>0</v>
      </c>
      <c r="H59" s="27">
        <f>G59+B59</f>
        <v>0</v>
      </c>
    </row>
    <row r="60" spans="1:8" ht="20.100000000000001" hidden="1" customHeight="1" x14ac:dyDescent="0.2">
      <c r="A60" s="15" t="s">
        <v>61</v>
      </c>
      <c r="B60" s="15"/>
      <c r="C60" s="27"/>
      <c r="D60" s="27"/>
      <c r="E60" s="27"/>
      <c r="F60" s="27"/>
      <c r="G60" s="27"/>
      <c r="H60" s="27"/>
    </row>
    <row r="61" spans="1:8" ht="20.100000000000001" hidden="1" customHeight="1" x14ac:dyDescent="0.2">
      <c r="A61" s="15" t="s">
        <v>62</v>
      </c>
      <c r="B61" s="15">
        <f>'[3]CONT-RA10717'!B62</f>
        <v>0</v>
      </c>
      <c r="C61" s="27">
        <f>'[3]CONT-RA10717'!E62</f>
        <v>0</v>
      </c>
      <c r="D61" s="27">
        <f>'[3]CONT-RA10717'!H62</f>
        <v>0</v>
      </c>
      <c r="E61" s="27">
        <f>'[3]CONT-RA10717'!K62</f>
        <v>0</v>
      </c>
      <c r="F61" s="27">
        <f>'[3]CONT-RA10717'!N62</f>
        <v>0</v>
      </c>
      <c r="G61" s="27">
        <f t="shared" ref="G61:G68" si="12">SUM(C61:F61)</f>
        <v>0</v>
      </c>
      <c r="H61" s="27">
        <f t="shared" ref="H61:H92" si="13">G61+B61</f>
        <v>0</v>
      </c>
    </row>
    <row r="62" spans="1:8" ht="20.100000000000001" hidden="1" customHeight="1" x14ac:dyDescent="0.2">
      <c r="A62" s="15" t="s">
        <v>63</v>
      </c>
      <c r="B62" s="15">
        <f>'[3]CONT-RA10717'!B63</f>
        <v>0</v>
      </c>
      <c r="C62" s="27">
        <f>'[3]CONT-RA10717'!E63</f>
        <v>0</v>
      </c>
      <c r="D62" s="27">
        <f>'[3]CONT-RA10717'!H63</f>
        <v>0</v>
      </c>
      <c r="E62" s="27">
        <f>'[3]CONT-RA10717'!K63</f>
        <v>0</v>
      </c>
      <c r="F62" s="27">
        <f>'[3]CONT-RA10717'!N63</f>
        <v>0</v>
      </c>
      <c r="G62" s="27">
        <f t="shared" si="12"/>
        <v>0</v>
      </c>
      <c r="H62" s="27">
        <f t="shared" si="13"/>
        <v>0</v>
      </c>
    </row>
    <row r="63" spans="1:8" ht="20.100000000000001" hidden="1" customHeight="1" x14ac:dyDescent="0.2">
      <c r="A63" s="15" t="s">
        <v>64</v>
      </c>
      <c r="B63" s="15">
        <f>'[3]CONT-RA10717'!B64</f>
        <v>0</v>
      </c>
      <c r="C63" s="27">
        <f>'[3]CONT-RA10717'!E64</f>
        <v>0</v>
      </c>
      <c r="D63" s="27">
        <f>'[3]CONT-RA10717'!H64</f>
        <v>0</v>
      </c>
      <c r="E63" s="27">
        <f>'[3]CONT-RA10717'!K64</f>
        <v>0</v>
      </c>
      <c r="F63" s="27">
        <f>'[3]CONT-RA10717'!N64</f>
        <v>0</v>
      </c>
      <c r="G63" s="27">
        <f t="shared" si="12"/>
        <v>0</v>
      </c>
      <c r="H63" s="27">
        <f t="shared" si="13"/>
        <v>0</v>
      </c>
    </row>
    <row r="64" spans="1:8" ht="20.100000000000001" customHeight="1" x14ac:dyDescent="0.2">
      <c r="A64" s="15" t="s">
        <v>65</v>
      </c>
      <c r="B64" s="15">
        <f>'[3]CONT-RA10717'!B65</f>
        <v>0</v>
      </c>
      <c r="C64" s="27">
        <f>'[3]CONT-RA10717'!E65</f>
        <v>0</v>
      </c>
      <c r="D64" s="27">
        <f>'[3]CONT-RA10717'!H65</f>
        <v>0</v>
      </c>
      <c r="E64" s="27">
        <f>'[3]CONT-RA10717'!K65</f>
        <v>9000</v>
      </c>
      <c r="F64" s="27">
        <f>'[3]CONT-RA10717'!N65</f>
        <v>0</v>
      </c>
      <c r="G64" s="27">
        <f t="shared" si="12"/>
        <v>9000</v>
      </c>
      <c r="H64" s="27">
        <f t="shared" si="13"/>
        <v>9000</v>
      </c>
    </row>
    <row r="65" spans="1:8" ht="20.100000000000001" hidden="1" customHeight="1" x14ac:dyDescent="0.2">
      <c r="A65" s="15" t="s">
        <v>66</v>
      </c>
      <c r="B65" s="15">
        <f>'[3]CONT-RA10717'!B66</f>
        <v>0</v>
      </c>
      <c r="C65" s="27">
        <f>'[3]CONT-RA10717'!E66</f>
        <v>0</v>
      </c>
      <c r="D65" s="27">
        <f>'[3]CONT-RA10717'!H66</f>
        <v>0</v>
      </c>
      <c r="E65" s="27">
        <f>'[3]CONT-RA10717'!K66</f>
        <v>0</v>
      </c>
      <c r="F65" s="27">
        <f>'[3]CONT-RA10717'!N66</f>
        <v>0</v>
      </c>
      <c r="G65" s="27">
        <f t="shared" si="12"/>
        <v>0</v>
      </c>
      <c r="H65" s="27">
        <f t="shared" si="13"/>
        <v>0</v>
      </c>
    </row>
    <row r="66" spans="1:8" ht="20.100000000000001" hidden="1" customHeight="1" x14ac:dyDescent="0.2">
      <c r="A66" s="15" t="s">
        <v>67</v>
      </c>
      <c r="B66" s="15">
        <f>'[3]CONT-RA10717'!B67</f>
        <v>0</v>
      </c>
      <c r="C66" s="27">
        <f>'[3]CONT-RA10717'!E67</f>
        <v>0</v>
      </c>
      <c r="D66" s="27">
        <f>'[3]CONT-RA10717'!H67</f>
        <v>0</v>
      </c>
      <c r="E66" s="27">
        <f>'[3]CONT-RA10717'!K67</f>
        <v>0</v>
      </c>
      <c r="F66" s="27">
        <f>'[3]CONT-RA10717'!N67</f>
        <v>0</v>
      </c>
      <c r="G66" s="27">
        <f t="shared" si="12"/>
        <v>0</v>
      </c>
      <c r="H66" s="27">
        <f t="shared" si="13"/>
        <v>0</v>
      </c>
    </row>
    <row r="67" spans="1:8" ht="20.100000000000001" hidden="1" customHeight="1" x14ac:dyDescent="0.2">
      <c r="A67" s="15" t="s">
        <v>68</v>
      </c>
      <c r="B67" s="15">
        <f>'[3]CONT-RA10717'!B68</f>
        <v>0</v>
      </c>
      <c r="C67" s="27">
        <f>'[3]CONT-RA10717'!E68</f>
        <v>0</v>
      </c>
      <c r="D67" s="27">
        <f>'[3]CONT-RA10717'!H68</f>
        <v>0</v>
      </c>
      <c r="E67" s="27">
        <f>'[3]CONT-RA10717'!K68</f>
        <v>0</v>
      </c>
      <c r="F67" s="27">
        <f>'[3]CONT-RA10717'!N68</f>
        <v>0</v>
      </c>
      <c r="G67" s="27">
        <f t="shared" si="12"/>
        <v>0</v>
      </c>
      <c r="H67" s="27">
        <f t="shared" si="13"/>
        <v>0</v>
      </c>
    </row>
    <row r="68" spans="1:8" ht="20.100000000000001" hidden="1" customHeight="1" x14ac:dyDescent="0.2">
      <c r="A68" s="15" t="s">
        <v>69</v>
      </c>
      <c r="B68" s="15">
        <f>'[3]CONT-RA10717'!B69</f>
        <v>0</v>
      </c>
      <c r="C68" s="27">
        <f>'[3]CONT-RA10717'!E69</f>
        <v>0</v>
      </c>
      <c r="D68" s="27">
        <f>'[3]CONT-RA10717'!H69</f>
        <v>0</v>
      </c>
      <c r="E68" s="27">
        <f>'[3]CONT-RA10717'!K69</f>
        <v>0</v>
      </c>
      <c r="F68" s="27">
        <f>'[3]CONT-RA10717'!N69</f>
        <v>0</v>
      </c>
      <c r="G68" s="27">
        <f t="shared" si="12"/>
        <v>0</v>
      </c>
      <c r="H68" s="27">
        <f t="shared" si="13"/>
        <v>0</v>
      </c>
    </row>
    <row r="69" spans="1:8" ht="20.100000000000001" customHeight="1" x14ac:dyDescent="0.2">
      <c r="A69" s="359" t="s">
        <v>70</v>
      </c>
      <c r="B69" s="23">
        <f t="shared" ref="B69:G69" si="14">SUM(B70:B73)</f>
        <v>7000</v>
      </c>
      <c r="C69" s="23">
        <f t="shared" si="14"/>
        <v>0</v>
      </c>
      <c r="D69" s="23">
        <f t="shared" si="14"/>
        <v>0</v>
      </c>
      <c r="E69" s="23">
        <f t="shared" si="14"/>
        <v>0</v>
      </c>
      <c r="F69" s="23">
        <f t="shared" si="14"/>
        <v>0</v>
      </c>
      <c r="G69" s="23">
        <f t="shared" si="14"/>
        <v>0</v>
      </c>
      <c r="H69" s="23">
        <f t="shared" si="13"/>
        <v>7000</v>
      </c>
    </row>
    <row r="70" spans="1:8" ht="20.100000000000001" customHeight="1" x14ac:dyDescent="0.2">
      <c r="A70" s="359" t="s">
        <v>71</v>
      </c>
      <c r="B70" s="15">
        <f>'[3]CONT-RA10717'!B71</f>
        <v>7000</v>
      </c>
      <c r="C70" s="27">
        <f>'[3]CONT-RA10717'!E71</f>
        <v>0</v>
      </c>
      <c r="D70" s="27">
        <f>'[3]CONT-RA10717'!H71</f>
        <v>0</v>
      </c>
      <c r="E70" s="27">
        <f>'[3]CONT-RA10717'!K71</f>
        <v>0</v>
      </c>
      <c r="F70" s="27">
        <f>'[3]CONT-RA10717'!N71</f>
        <v>0</v>
      </c>
      <c r="G70" s="27">
        <f t="shared" ref="G70:G89" si="15">SUM(C70:F70)</f>
        <v>0</v>
      </c>
      <c r="H70" s="27">
        <f t="shared" si="13"/>
        <v>7000</v>
      </c>
    </row>
    <row r="71" spans="1:8" ht="20.100000000000001" hidden="1" customHeight="1" x14ac:dyDescent="0.2">
      <c r="A71" s="359" t="s">
        <v>72</v>
      </c>
      <c r="B71" s="15">
        <f>'[3]CONT-RA10717'!B72</f>
        <v>0</v>
      </c>
      <c r="C71" s="27">
        <f>'[3]CONT-RA10717'!E72</f>
        <v>0</v>
      </c>
      <c r="D71" s="27">
        <f>'[3]CONT-RA10717'!H72</f>
        <v>0</v>
      </c>
      <c r="E71" s="27">
        <f>'[3]CONT-RA10717'!K72</f>
        <v>0</v>
      </c>
      <c r="F71" s="27">
        <f>'[3]CONT-RA10717'!N72</f>
        <v>0</v>
      </c>
      <c r="G71" s="27">
        <f t="shared" si="15"/>
        <v>0</v>
      </c>
      <c r="H71" s="27">
        <f t="shared" si="13"/>
        <v>0</v>
      </c>
    </row>
    <row r="72" spans="1:8" ht="20.100000000000001" hidden="1" customHeight="1" x14ac:dyDescent="0.2">
      <c r="A72" s="359" t="s">
        <v>73</v>
      </c>
      <c r="B72" s="15">
        <f>'[3]CONT-RA10717'!B73</f>
        <v>0</v>
      </c>
      <c r="C72" s="27">
        <f>'[3]CONT-RA10717'!E73</f>
        <v>0</v>
      </c>
      <c r="D72" s="27">
        <f>'[3]CONT-RA10717'!H73</f>
        <v>0</v>
      </c>
      <c r="E72" s="27">
        <f>'[3]CONT-RA10717'!K73</f>
        <v>0</v>
      </c>
      <c r="F72" s="27">
        <f>'[3]CONT-RA10717'!N73</f>
        <v>0</v>
      </c>
      <c r="G72" s="27">
        <f t="shared" si="15"/>
        <v>0</v>
      </c>
      <c r="H72" s="27">
        <f t="shared" si="13"/>
        <v>0</v>
      </c>
    </row>
    <row r="73" spans="1:8" ht="20.100000000000001" hidden="1" customHeight="1" x14ac:dyDescent="0.2">
      <c r="A73" s="359" t="s">
        <v>74</v>
      </c>
      <c r="B73" s="15">
        <f>'[3]CONT-RA10717'!B74</f>
        <v>0</v>
      </c>
      <c r="C73" s="27">
        <f>'[3]CONT-RA10717'!E74</f>
        <v>0</v>
      </c>
      <c r="D73" s="27">
        <f>'[3]CONT-RA10717'!H74</f>
        <v>0</v>
      </c>
      <c r="E73" s="27">
        <f>'[3]CONT-RA10717'!K74</f>
        <v>0</v>
      </c>
      <c r="F73" s="27">
        <f>'[3]CONT-RA10717'!N74</f>
        <v>0</v>
      </c>
      <c r="G73" s="27">
        <f t="shared" si="15"/>
        <v>0</v>
      </c>
      <c r="H73" s="27">
        <f t="shared" si="13"/>
        <v>0</v>
      </c>
    </row>
    <row r="74" spans="1:8" ht="20.100000000000001" customHeight="1" x14ac:dyDescent="0.2">
      <c r="A74" s="359" t="s">
        <v>75</v>
      </c>
      <c r="B74" s="15">
        <f>'[3]CONT-RA10717'!B75</f>
        <v>0</v>
      </c>
      <c r="C74" s="27">
        <f>'[3]CONT-RA10717'!E75</f>
        <v>0</v>
      </c>
      <c r="D74" s="27">
        <f>'[3]CONT-RA10717'!H75</f>
        <v>0</v>
      </c>
      <c r="E74" s="27">
        <f>'[3]CONT-RA10717'!K75</f>
        <v>82240</v>
      </c>
      <c r="F74" s="27">
        <f>'[3]CONT-RA10717'!N75</f>
        <v>0</v>
      </c>
      <c r="G74" s="27">
        <f t="shared" si="15"/>
        <v>82240</v>
      </c>
      <c r="H74" s="27">
        <f t="shared" si="13"/>
        <v>82240</v>
      </c>
    </row>
    <row r="75" spans="1:8" ht="20.100000000000001" hidden="1" customHeight="1" x14ac:dyDescent="0.2">
      <c r="A75" s="359" t="s">
        <v>76</v>
      </c>
      <c r="B75" s="15">
        <f>'[3]CONT-RA10717'!B76</f>
        <v>0</v>
      </c>
      <c r="C75" s="27">
        <f>'[3]CONT-RA10717'!E76</f>
        <v>0</v>
      </c>
      <c r="D75" s="27">
        <f>'[3]CONT-RA10717'!H76</f>
        <v>0</v>
      </c>
      <c r="E75" s="27">
        <f>'[3]CONT-RA10717'!K76</f>
        <v>0</v>
      </c>
      <c r="F75" s="27">
        <f>'[3]CONT-RA10717'!N76</f>
        <v>0</v>
      </c>
      <c r="G75" s="27">
        <f t="shared" si="15"/>
        <v>0</v>
      </c>
      <c r="H75" s="27">
        <f t="shared" si="13"/>
        <v>0</v>
      </c>
    </row>
    <row r="76" spans="1:8" ht="20.100000000000001" hidden="1" customHeight="1" x14ac:dyDescent="0.2">
      <c r="A76" s="359" t="s">
        <v>77</v>
      </c>
      <c r="B76" s="15">
        <f>'[3]CONT-RA10717'!B77</f>
        <v>0</v>
      </c>
      <c r="C76" s="27">
        <f>'[3]CONT-RA10717'!E77</f>
        <v>0</v>
      </c>
      <c r="D76" s="27">
        <f>'[3]CONT-RA10717'!H77</f>
        <v>0</v>
      </c>
      <c r="E76" s="27">
        <f>'[3]CONT-RA10717'!K77</f>
        <v>0</v>
      </c>
      <c r="F76" s="27">
        <f>'[3]CONT-RA10717'!N77</f>
        <v>0</v>
      </c>
      <c r="G76" s="27">
        <f t="shared" si="15"/>
        <v>0</v>
      </c>
      <c r="H76" s="27">
        <f t="shared" si="13"/>
        <v>0</v>
      </c>
    </row>
    <row r="77" spans="1:8" ht="20.100000000000001" hidden="1" customHeight="1" x14ac:dyDescent="0.2">
      <c r="A77" s="359" t="s">
        <v>78</v>
      </c>
      <c r="B77" s="15">
        <f>'[3]CONT-RA10717'!B78</f>
        <v>0</v>
      </c>
      <c r="C77" s="27">
        <f>'[3]CONT-RA10717'!E78</f>
        <v>0</v>
      </c>
      <c r="D77" s="27">
        <f>'[3]CONT-RA10717'!H78</f>
        <v>0</v>
      </c>
      <c r="E77" s="27">
        <f>'[3]CONT-RA10717'!K78</f>
        <v>0</v>
      </c>
      <c r="F77" s="27">
        <f>'[3]CONT-RA10717'!N78</f>
        <v>0</v>
      </c>
      <c r="G77" s="27">
        <f t="shared" si="15"/>
        <v>0</v>
      </c>
      <c r="H77" s="27">
        <f t="shared" si="13"/>
        <v>0</v>
      </c>
    </row>
    <row r="78" spans="1:8" ht="20.100000000000001" hidden="1" customHeight="1" x14ac:dyDescent="0.2">
      <c r="A78" s="359" t="s">
        <v>79</v>
      </c>
      <c r="B78" s="15">
        <f>'[3]CONT-RA10717'!B79</f>
        <v>0</v>
      </c>
      <c r="C78" s="27">
        <f>'[3]CONT-RA10717'!E79</f>
        <v>0</v>
      </c>
      <c r="D78" s="27">
        <f>'[3]CONT-RA10717'!H79</f>
        <v>0</v>
      </c>
      <c r="E78" s="27">
        <f>'[3]CONT-RA10717'!K79</f>
        <v>0</v>
      </c>
      <c r="F78" s="27">
        <f>'[3]CONT-RA10717'!N79</f>
        <v>0</v>
      </c>
      <c r="G78" s="27">
        <f t="shared" si="15"/>
        <v>0</v>
      </c>
      <c r="H78" s="27">
        <f t="shared" si="13"/>
        <v>0</v>
      </c>
    </row>
    <row r="79" spans="1:8" ht="20.100000000000001" hidden="1" customHeight="1" x14ac:dyDescent="0.2">
      <c r="A79" s="359" t="s">
        <v>80</v>
      </c>
      <c r="B79" s="15">
        <f>'[3]CONT-RA10717'!B80</f>
        <v>0</v>
      </c>
      <c r="C79" s="27">
        <f>'[3]CONT-RA10717'!E80</f>
        <v>0</v>
      </c>
      <c r="D79" s="27">
        <f>'[3]CONT-RA10717'!H80</f>
        <v>0</v>
      </c>
      <c r="E79" s="27">
        <f>'[3]CONT-RA10717'!K80</f>
        <v>0</v>
      </c>
      <c r="F79" s="27">
        <f>'[3]CONT-RA10717'!N80</f>
        <v>0</v>
      </c>
      <c r="G79" s="27">
        <f t="shared" si="15"/>
        <v>0</v>
      </c>
      <c r="H79" s="27">
        <f t="shared" si="13"/>
        <v>0</v>
      </c>
    </row>
    <row r="80" spans="1:8" ht="20.100000000000001" hidden="1" customHeight="1" x14ac:dyDescent="0.2">
      <c r="A80" s="359" t="s">
        <v>113</v>
      </c>
      <c r="B80" s="15">
        <f>'[3]CONT-RA10717'!B81</f>
        <v>0</v>
      </c>
      <c r="C80" s="27">
        <f>'[3]CONT-RA10717'!E81</f>
        <v>0</v>
      </c>
      <c r="D80" s="27">
        <f>'[3]CONT-RA10717'!H81</f>
        <v>0</v>
      </c>
      <c r="E80" s="27">
        <f>'[3]CONT-RA10717'!K81</f>
        <v>0</v>
      </c>
      <c r="F80" s="27">
        <f>'[3]CONT-RA10717'!N81</f>
        <v>0</v>
      </c>
      <c r="G80" s="27">
        <f t="shared" si="15"/>
        <v>0</v>
      </c>
      <c r="H80" s="27">
        <f t="shared" si="13"/>
        <v>0</v>
      </c>
    </row>
    <row r="81" spans="1:8" ht="20.100000000000001" hidden="1" customHeight="1" x14ac:dyDescent="0.2">
      <c r="A81" s="359" t="s">
        <v>82</v>
      </c>
      <c r="B81" s="15">
        <f>'[3]CONT-RA10717'!B82</f>
        <v>0</v>
      </c>
      <c r="C81" s="27">
        <f>'[3]CONT-RA10717'!E82</f>
        <v>0</v>
      </c>
      <c r="D81" s="27">
        <f>'[3]CONT-RA10717'!H82</f>
        <v>0</v>
      </c>
      <c r="E81" s="27">
        <f>'[3]CONT-RA10717'!K82</f>
        <v>0</v>
      </c>
      <c r="F81" s="27">
        <f>'[3]CONT-RA10717'!N82</f>
        <v>0</v>
      </c>
      <c r="G81" s="27">
        <f t="shared" si="15"/>
        <v>0</v>
      </c>
      <c r="H81" s="27">
        <f t="shared" si="13"/>
        <v>0</v>
      </c>
    </row>
    <row r="82" spans="1:8" ht="20.100000000000001" hidden="1" customHeight="1" x14ac:dyDescent="0.2">
      <c r="A82" s="359" t="s">
        <v>83</v>
      </c>
      <c r="B82" s="15">
        <f>'[3]CONT-RA10717'!B83</f>
        <v>0</v>
      </c>
      <c r="C82" s="27">
        <f>'[3]CONT-RA10717'!E83</f>
        <v>0</v>
      </c>
      <c r="D82" s="27">
        <f>'[3]CONT-RA10717'!H83</f>
        <v>0</v>
      </c>
      <c r="E82" s="27">
        <f>'[3]CONT-RA10717'!K83</f>
        <v>0</v>
      </c>
      <c r="F82" s="27">
        <f>'[3]CONT-RA10717'!N83</f>
        <v>0</v>
      </c>
      <c r="G82" s="27">
        <f t="shared" si="15"/>
        <v>0</v>
      </c>
      <c r="H82" s="27">
        <f t="shared" si="13"/>
        <v>0</v>
      </c>
    </row>
    <row r="83" spans="1:8" ht="20.100000000000001" hidden="1" customHeight="1" x14ac:dyDescent="0.2">
      <c r="A83" s="359" t="s">
        <v>84</v>
      </c>
      <c r="B83" s="15">
        <f>'[3]CONT-RA10717'!B84</f>
        <v>0</v>
      </c>
      <c r="C83" s="27">
        <f>'[3]CONT-RA10717'!E84</f>
        <v>0</v>
      </c>
      <c r="D83" s="27">
        <f>'[3]CONT-RA10717'!H84</f>
        <v>0</v>
      </c>
      <c r="E83" s="27">
        <f>'[3]CONT-RA10717'!K84</f>
        <v>0</v>
      </c>
      <c r="F83" s="27">
        <f>'[3]CONT-RA10717'!N84</f>
        <v>0</v>
      </c>
      <c r="G83" s="27">
        <f t="shared" si="15"/>
        <v>0</v>
      </c>
      <c r="H83" s="27">
        <f t="shared" si="13"/>
        <v>0</v>
      </c>
    </row>
    <row r="84" spans="1:8" ht="20.100000000000001" hidden="1" customHeight="1" x14ac:dyDescent="0.2">
      <c r="A84" s="359" t="s">
        <v>85</v>
      </c>
      <c r="B84" s="15">
        <f>'[3]CONT-RA10717'!B85</f>
        <v>0</v>
      </c>
      <c r="C84" s="27">
        <f>'[3]CONT-RA10717'!E85</f>
        <v>0</v>
      </c>
      <c r="D84" s="27">
        <f>'[3]CONT-RA10717'!H85</f>
        <v>0</v>
      </c>
      <c r="E84" s="27">
        <f>'[3]CONT-RA10717'!K85</f>
        <v>0</v>
      </c>
      <c r="F84" s="27">
        <f>'[3]CONT-RA10717'!N85</f>
        <v>0</v>
      </c>
      <c r="G84" s="27">
        <f t="shared" si="15"/>
        <v>0</v>
      </c>
      <c r="H84" s="27">
        <f t="shared" si="13"/>
        <v>0</v>
      </c>
    </row>
    <row r="85" spans="1:8" ht="20.100000000000001" hidden="1" customHeight="1" x14ac:dyDescent="0.2">
      <c r="A85" s="359" t="s">
        <v>86</v>
      </c>
      <c r="B85" s="15">
        <f>'[3]CONT-RA10717'!B86</f>
        <v>0</v>
      </c>
      <c r="C85" s="27">
        <f>'[3]CONT-RA10717'!E86</f>
        <v>0</v>
      </c>
      <c r="D85" s="27">
        <f>'[3]CONT-RA10717'!H86</f>
        <v>0</v>
      </c>
      <c r="E85" s="27">
        <f>'[3]CONT-RA10717'!K86</f>
        <v>0</v>
      </c>
      <c r="F85" s="27">
        <f>'[3]CONT-RA10717'!N86</f>
        <v>0</v>
      </c>
      <c r="G85" s="27">
        <f t="shared" si="15"/>
        <v>0</v>
      </c>
      <c r="H85" s="27">
        <f t="shared" si="13"/>
        <v>0</v>
      </c>
    </row>
    <row r="86" spans="1:8" ht="20.100000000000001" hidden="1" customHeight="1" x14ac:dyDescent="0.2">
      <c r="A86" s="359" t="s">
        <v>87</v>
      </c>
      <c r="B86" s="15">
        <f>'[3]CONT-RA10717'!B87</f>
        <v>0</v>
      </c>
      <c r="C86" s="27">
        <f>'[3]CONT-RA10717'!E87</f>
        <v>0</v>
      </c>
      <c r="D86" s="27">
        <f>'[3]CONT-RA10717'!H87</f>
        <v>0</v>
      </c>
      <c r="E86" s="27">
        <f>'[3]CONT-RA10717'!K87</f>
        <v>0</v>
      </c>
      <c r="F86" s="27">
        <f>'[3]CONT-RA10717'!N87</f>
        <v>0</v>
      </c>
      <c r="G86" s="27">
        <f t="shared" si="15"/>
        <v>0</v>
      </c>
      <c r="H86" s="27">
        <f t="shared" si="13"/>
        <v>0</v>
      </c>
    </row>
    <row r="87" spans="1:8" ht="20.100000000000001" hidden="1" customHeight="1" x14ac:dyDescent="0.2">
      <c r="A87" s="359" t="s">
        <v>88</v>
      </c>
      <c r="B87" s="15">
        <f>'[3]CONT-RA10717'!B88</f>
        <v>0</v>
      </c>
      <c r="C87" s="27">
        <f>'[3]CONT-RA10717'!E88</f>
        <v>0</v>
      </c>
      <c r="D87" s="27">
        <f>'[3]CONT-RA10717'!H88</f>
        <v>0</v>
      </c>
      <c r="E87" s="27">
        <f>'[3]CONT-RA10717'!K88</f>
        <v>0</v>
      </c>
      <c r="F87" s="27">
        <f>'[3]CONT-RA10717'!N88</f>
        <v>0</v>
      </c>
      <c r="G87" s="27">
        <f t="shared" si="15"/>
        <v>0</v>
      </c>
      <c r="H87" s="27">
        <f t="shared" si="13"/>
        <v>0</v>
      </c>
    </row>
    <row r="88" spans="1:8" ht="20.100000000000001" hidden="1" customHeight="1" x14ac:dyDescent="0.2">
      <c r="A88" s="359" t="s">
        <v>89</v>
      </c>
      <c r="B88" s="15">
        <f>'[3]CONT-RA10717'!B89</f>
        <v>0</v>
      </c>
      <c r="C88" s="27">
        <f>'[3]CONT-RA10717'!E89</f>
        <v>0</v>
      </c>
      <c r="D88" s="27">
        <f>'[3]CONT-RA10717'!H89</f>
        <v>0</v>
      </c>
      <c r="E88" s="27">
        <f>'[3]CONT-RA10717'!K89</f>
        <v>0</v>
      </c>
      <c r="F88" s="27">
        <f>'[3]CONT-RA10717'!N89</f>
        <v>0</v>
      </c>
      <c r="G88" s="27">
        <f t="shared" si="15"/>
        <v>0</v>
      </c>
      <c r="H88" s="27">
        <f t="shared" si="13"/>
        <v>0</v>
      </c>
    </row>
    <row r="89" spans="1:8" ht="20.100000000000001" hidden="1" customHeight="1" x14ac:dyDescent="0.2">
      <c r="A89" s="359" t="s">
        <v>90</v>
      </c>
      <c r="B89" s="15">
        <f>'[3]CONT-RA10717'!B90</f>
        <v>0</v>
      </c>
      <c r="C89" s="27">
        <f>'[3]CONT-RA10717'!E90</f>
        <v>0</v>
      </c>
      <c r="D89" s="27">
        <f>'[3]CONT-RA10717'!H90</f>
        <v>0</v>
      </c>
      <c r="E89" s="27">
        <f>'[3]CONT-RA10717'!K90</f>
        <v>0</v>
      </c>
      <c r="F89" s="27">
        <f>'[3]CONT-RA10717'!N90</f>
        <v>0</v>
      </c>
      <c r="G89" s="27">
        <f t="shared" si="15"/>
        <v>0</v>
      </c>
      <c r="H89" s="27">
        <f t="shared" si="13"/>
        <v>0</v>
      </c>
    </row>
    <row r="90" spans="1:8" ht="20.100000000000001" customHeight="1" x14ac:dyDescent="0.2">
      <c r="A90" s="359" t="s">
        <v>91</v>
      </c>
      <c r="B90" s="15">
        <f>B91+B92</f>
        <v>3000</v>
      </c>
      <c r="C90" s="15">
        <f t="shared" ref="C90:H90" si="16">C91+C92</f>
        <v>0</v>
      </c>
      <c r="D90" s="15">
        <f t="shared" si="16"/>
        <v>0</v>
      </c>
      <c r="E90" s="15">
        <f t="shared" si="16"/>
        <v>262308</v>
      </c>
      <c r="F90" s="15">
        <f t="shared" si="16"/>
        <v>0</v>
      </c>
      <c r="G90" s="15">
        <f t="shared" si="16"/>
        <v>262308</v>
      </c>
      <c r="H90" s="15">
        <f t="shared" si="16"/>
        <v>265308</v>
      </c>
    </row>
    <row r="91" spans="1:8" ht="20.100000000000001" hidden="1" customHeight="1" x14ac:dyDescent="0.2">
      <c r="A91" s="359" t="s">
        <v>92</v>
      </c>
      <c r="B91" s="15">
        <f>'[3]CONT-RA10717'!B92</f>
        <v>3000</v>
      </c>
      <c r="C91" s="27"/>
      <c r="D91" s="27"/>
      <c r="E91" s="27">
        <f>'[3]CONT-RA10717'!I92</f>
        <v>262308</v>
      </c>
      <c r="F91" s="27"/>
      <c r="G91" s="27">
        <f>SUM(C91:F91)</f>
        <v>262308</v>
      </c>
      <c r="H91" s="27">
        <f t="shared" si="13"/>
        <v>265308</v>
      </c>
    </row>
    <row r="92" spans="1:8" ht="20.100000000000001" hidden="1" customHeight="1" x14ac:dyDescent="0.2">
      <c r="A92" s="359" t="s">
        <v>93</v>
      </c>
      <c r="B92" s="15"/>
      <c r="C92" s="27"/>
      <c r="D92" s="27"/>
      <c r="E92" s="27"/>
      <c r="F92" s="27"/>
      <c r="G92" s="27">
        <f>SUM(B92:F92)</f>
        <v>0</v>
      </c>
      <c r="H92" s="27">
        <f t="shared" si="13"/>
        <v>0</v>
      </c>
    </row>
    <row r="93" spans="1:8" ht="20.100000000000001" hidden="1" customHeight="1" x14ac:dyDescent="0.2">
      <c r="A93" s="68"/>
      <c r="B93" s="68"/>
      <c r="C93" s="27"/>
      <c r="D93" s="27"/>
      <c r="E93" s="27"/>
      <c r="F93" s="27"/>
      <c r="G93" s="27"/>
      <c r="H93" s="27"/>
    </row>
    <row r="94" spans="1:8" ht="20.100000000000001" customHeight="1" x14ac:dyDescent="0.2">
      <c r="A94" s="15" t="s">
        <v>94</v>
      </c>
      <c r="B94" s="69">
        <f>'[3]CONT-RA10717'!B95</f>
        <v>0</v>
      </c>
      <c r="C94" s="413">
        <f>'[3]CONT-RA10717'!E95</f>
        <v>10487081</v>
      </c>
      <c r="D94" s="413">
        <f>'[3]CONT-RA10717'!H95</f>
        <v>0</v>
      </c>
      <c r="E94" s="413">
        <f>'[3]CONT-RA10717'!K95</f>
        <v>1153768</v>
      </c>
      <c r="F94" s="413">
        <f>'[3]CONT-RA10717'!N95</f>
        <v>0</v>
      </c>
      <c r="G94" s="413">
        <f>SUM(C94:F94)</f>
        <v>11640849</v>
      </c>
      <c r="H94" s="413">
        <f>G94+B94</f>
        <v>11640849</v>
      </c>
    </row>
    <row r="95" spans="1:8" ht="20.100000000000001" customHeight="1" x14ac:dyDescent="0.2">
      <c r="A95" s="35" t="s">
        <v>114</v>
      </c>
      <c r="B95" s="70">
        <f t="shared" ref="B95:F95" si="17">SUM(B96:B97)</f>
        <v>0</v>
      </c>
      <c r="C95" s="70">
        <f t="shared" si="17"/>
        <v>0</v>
      </c>
      <c r="D95" s="70">
        <f t="shared" si="17"/>
        <v>518489</v>
      </c>
      <c r="E95" s="70">
        <f t="shared" si="17"/>
        <v>0</v>
      </c>
      <c r="F95" s="70">
        <f t="shared" si="17"/>
        <v>0</v>
      </c>
      <c r="G95" s="70">
        <f>SUM(G96:G97)</f>
        <v>518489</v>
      </c>
      <c r="H95" s="70">
        <f>G95+B95</f>
        <v>518489</v>
      </c>
    </row>
    <row r="96" spans="1:8" ht="20.100000000000001" hidden="1" customHeight="1" x14ac:dyDescent="0.2">
      <c r="A96" s="35" t="s">
        <v>96</v>
      </c>
      <c r="B96" s="37">
        <f>'[3]CONT-RA10717'!B97</f>
        <v>0</v>
      </c>
      <c r="C96" s="43">
        <f>'[3]CONT-RA10717'!E97</f>
        <v>0</v>
      </c>
      <c r="D96" s="43">
        <f>'[3]CONT-RA10717'!H97</f>
        <v>518489</v>
      </c>
      <c r="E96" s="43">
        <f>'[3]CONT-RA10717'!K97</f>
        <v>0</v>
      </c>
      <c r="F96" s="43">
        <f>'[3]CONT-RA10717'!N97</f>
        <v>0</v>
      </c>
      <c r="G96" s="43">
        <f>SUM(C96:F96)</f>
        <v>518489</v>
      </c>
      <c r="H96" s="43">
        <f>G96+B96</f>
        <v>518489</v>
      </c>
    </row>
    <row r="97" spans="1:8" ht="20.100000000000001" hidden="1" customHeight="1" x14ac:dyDescent="0.2">
      <c r="A97" s="35" t="s">
        <v>97</v>
      </c>
      <c r="B97" s="37">
        <f>'[3]CONT-RA10717'!B98</f>
        <v>0</v>
      </c>
      <c r="C97" s="43">
        <f>'[3]CONT-RA10717'!E98</f>
        <v>0</v>
      </c>
      <c r="D97" s="43">
        <f>'[3]CONT-RA10717'!H98</f>
        <v>0</v>
      </c>
      <c r="E97" s="43">
        <f>'[3]CONT-RA10717'!K98</f>
        <v>0</v>
      </c>
      <c r="F97" s="43">
        <f>'[3]CONT-RA10717'!N98</f>
        <v>0</v>
      </c>
      <c r="G97" s="43">
        <f>SUM(C97:F97)</f>
        <v>0</v>
      </c>
      <c r="H97" s="43">
        <f>G97+B97</f>
        <v>0</v>
      </c>
    </row>
    <row r="98" spans="1:8" ht="20.100000000000001" hidden="1" customHeight="1" x14ac:dyDescent="0.2">
      <c r="A98" s="16" t="s">
        <v>115</v>
      </c>
      <c r="B98" s="15">
        <f>'[3]CONT-RA10717'!B99</f>
        <v>0</v>
      </c>
      <c r="C98" s="43">
        <f>'[3]CONT-RA10717'!E99</f>
        <v>0</v>
      </c>
      <c r="D98" s="43">
        <f>'[3]CONT-RA10717'!H99</f>
        <v>0</v>
      </c>
      <c r="E98" s="43">
        <f>'[3]CONT-RA10717'!K99</f>
        <v>0</v>
      </c>
      <c r="F98" s="43">
        <f>'[3]CONT-RA10717'!N99</f>
        <v>0</v>
      </c>
      <c r="G98" s="43">
        <f>SUM(C98:F98)</f>
        <v>0</v>
      </c>
      <c r="H98" s="43">
        <f>G98+B98</f>
        <v>0</v>
      </c>
    </row>
    <row r="99" spans="1:8" ht="20.100000000000001" hidden="1" customHeight="1" x14ac:dyDescent="0.2">
      <c r="A99" s="34"/>
      <c r="B99" s="15"/>
    </row>
    <row r="100" spans="1:8" ht="20.100000000000001" customHeight="1" thickBot="1" x14ac:dyDescent="0.25">
      <c r="A100" s="411" t="s">
        <v>100</v>
      </c>
      <c r="B100" s="412">
        <f t="shared" ref="B100:H100" si="18">SUM(B6:B12)+SUM(B15:B20)+SUM(B24:B26)+SUM(B29:B30)+SUM(B33:B49)+B95+B94+B98+B99</f>
        <v>17332532</v>
      </c>
      <c r="C100" s="412">
        <f t="shared" si="18"/>
        <v>10487081</v>
      </c>
      <c r="D100" s="412">
        <f t="shared" si="18"/>
        <v>518489</v>
      </c>
      <c r="E100" s="412">
        <f t="shared" si="18"/>
        <v>14440174</v>
      </c>
      <c r="F100" s="412">
        <f t="shared" si="18"/>
        <v>624875</v>
      </c>
      <c r="G100" s="412">
        <f t="shared" si="18"/>
        <v>26070619</v>
      </c>
      <c r="H100" s="412">
        <f t="shared" si="18"/>
        <v>43403151</v>
      </c>
    </row>
    <row r="101" spans="1:8" ht="20.100000000000001" customHeight="1" thickTop="1" x14ac:dyDescent="0.2">
      <c r="D101" s="27"/>
    </row>
    <row r="102" spans="1:8" ht="20.100000000000001" customHeight="1" x14ac:dyDescent="0.2">
      <c r="D102" s="27"/>
    </row>
    <row r="103" spans="1:8" ht="20.100000000000001" customHeight="1" x14ac:dyDescent="0.2">
      <c r="D103" s="27"/>
    </row>
    <row r="104" spans="1:8" ht="20.100000000000001" customHeight="1" x14ac:dyDescent="0.2">
      <c r="D104" s="27"/>
    </row>
    <row r="105" spans="1:8" ht="20.100000000000001" customHeight="1" x14ac:dyDescent="0.2">
      <c r="D105" s="27"/>
    </row>
    <row r="106" spans="1:8" ht="12" customHeight="1" x14ac:dyDescent="0.2">
      <c r="D106" s="27"/>
    </row>
    <row r="107" spans="1:8" ht="12" customHeight="1" x14ac:dyDescent="0.2">
      <c r="D107" s="27"/>
    </row>
    <row r="108" spans="1:8" ht="12" customHeight="1" x14ac:dyDescent="0.2">
      <c r="D108" s="27"/>
    </row>
    <row r="109" spans="1:8" s="43" customFormat="1" ht="12" customHeight="1" x14ac:dyDescent="0.2">
      <c r="D109" s="27"/>
    </row>
    <row r="110" spans="1:8" s="43" customFormat="1" ht="12" customHeight="1" x14ac:dyDescent="0.2">
      <c r="D110" s="71"/>
    </row>
    <row r="111" spans="1:8" s="43" customFormat="1" ht="12" customHeight="1" x14ac:dyDescent="0.2">
      <c r="D111" s="27"/>
    </row>
    <row r="112" spans="1:8" s="43" customFormat="1" ht="12" customHeight="1" x14ac:dyDescent="0.2">
      <c r="D112" s="27"/>
    </row>
    <row r="113" spans="1:4" s="43" customFormat="1" ht="12" customHeight="1" x14ac:dyDescent="0.2">
      <c r="D113" s="27"/>
    </row>
    <row r="114" spans="1:4" s="43" customFormat="1" ht="12" customHeight="1" x14ac:dyDescent="0.2">
      <c r="D114" s="27"/>
    </row>
    <row r="115" spans="1:4" s="43" customFormat="1" ht="12" customHeight="1" x14ac:dyDescent="0.2">
      <c r="D115" s="27"/>
    </row>
    <row r="119" spans="1:4" s="43" customFormat="1" ht="12" customHeight="1" x14ac:dyDescent="0.2">
      <c r="A119" s="46"/>
      <c r="B119" s="46"/>
      <c r="C119" s="46"/>
    </row>
  </sheetData>
  <printOptions gridLines="1"/>
  <pageMargins left="1.3" right="0.25" top="0.82" bottom="0.35" header="0.23" footer="0.19"/>
  <pageSetup paperSize="9" scale="95"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4"/>
  <sheetViews>
    <sheetView tabSelected="1" zoomScaleNormal="120" workbookViewId="0">
      <pane xSplit="1" ySplit="5" topLeftCell="B37" activePane="bottomRight" state="frozen"/>
      <selection pane="topRight" activeCell="B1" sqref="B1"/>
      <selection pane="bottomLeft" activeCell="A7" sqref="A7"/>
      <selection pane="bottomRight" activeCell="H40" sqref="H40"/>
    </sheetView>
  </sheetViews>
  <sheetFormatPr defaultRowHeight="14.25" x14ac:dyDescent="0.2"/>
  <cols>
    <col min="1" max="1" width="21" style="77" customWidth="1"/>
    <col min="2" max="2" width="15.5703125" style="77" customWidth="1"/>
    <col min="3" max="4" width="15.28515625" style="77" customWidth="1"/>
    <col min="5" max="5" width="16.7109375" style="77" customWidth="1"/>
    <col min="6" max="6" width="16.7109375" style="77" hidden="1" customWidth="1"/>
    <col min="7" max="7" width="15.28515625" style="77" customWidth="1"/>
    <col min="8" max="8" width="15.140625" style="77" customWidth="1"/>
    <col min="9" max="9" width="16.7109375" style="77" hidden="1" customWidth="1"/>
    <col min="10" max="10" width="15.28515625" style="77" customWidth="1"/>
    <col min="11" max="16384" width="9.140625" style="77"/>
  </cols>
  <sheetData>
    <row r="1" spans="1:10" ht="16.5" customHeight="1" x14ac:dyDescent="0.25">
      <c r="A1" s="74" t="str">
        <f>[3]SUM!A1</f>
        <v>CY 2017 ALLOTMENT RELEASES</v>
      </c>
      <c r="B1" s="74"/>
      <c r="C1" s="75"/>
      <c r="D1" s="74"/>
      <c r="E1" s="75"/>
      <c r="F1" s="75"/>
      <c r="G1" s="74"/>
      <c r="H1" s="74"/>
      <c r="I1" s="75"/>
      <c r="J1" s="76"/>
    </row>
    <row r="2" spans="1:10" ht="15" x14ac:dyDescent="0.25">
      <c r="A2" s="78" t="s">
        <v>131</v>
      </c>
      <c r="B2" s="78"/>
      <c r="C2" s="75"/>
      <c r="D2" s="78"/>
      <c r="E2" s="75"/>
      <c r="F2" s="75"/>
      <c r="G2" s="78"/>
      <c r="H2" s="78"/>
      <c r="I2" s="75"/>
      <c r="J2" s="75"/>
    </row>
    <row r="3" spans="1:10" ht="15" x14ac:dyDescent="0.25">
      <c r="A3" s="78" t="str">
        <f>[3]SUM!A3</f>
        <v>JANUARY 1-OCTOBER 31, 2017</v>
      </c>
      <c r="B3" s="74"/>
      <c r="C3" s="75"/>
      <c r="D3" s="78"/>
      <c r="E3" s="75"/>
      <c r="F3" s="75"/>
      <c r="G3" s="74"/>
      <c r="H3" s="74"/>
      <c r="I3" s="75"/>
      <c r="J3" s="75"/>
    </row>
    <row r="4" spans="1:10" ht="15" x14ac:dyDescent="0.25">
      <c r="A4" s="74" t="s">
        <v>2</v>
      </c>
      <c r="B4" s="74"/>
      <c r="C4" s="75"/>
      <c r="D4" s="74"/>
      <c r="E4" s="75"/>
      <c r="F4" s="75"/>
      <c r="G4" s="74"/>
      <c r="H4" s="74"/>
      <c r="I4" s="75"/>
      <c r="J4" s="75"/>
    </row>
    <row r="5" spans="1:10" s="82" customFormat="1" ht="78.75" customHeight="1" x14ac:dyDescent="0.2">
      <c r="A5" s="79" t="s">
        <v>3</v>
      </c>
      <c r="B5" s="80" t="s">
        <v>132</v>
      </c>
      <c r="C5" s="80" t="s">
        <v>133</v>
      </c>
      <c r="D5" s="80" t="s">
        <v>102</v>
      </c>
      <c r="E5" s="80" t="s">
        <v>134</v>
      </c>
      <c r="F5" s="80" t="s">
        <v>135</v>
      </c>
      <c r="G5" s="80" t="s">
        <v>136</v>
      </c>
      <c r="H5" s="80" t="s">
        <v>137</v>
      </c>
      <c r="I5" s="80" t="s">
        <v>138</v>
      </c>
      <c r="J5" s="81" t="s">
        <v>100</v>
      </c>
    </row>
    <row r="6" spans="1:10" ht="18" hidden="1" customHeight="1" x14ac:dyDescent="0.2">
      <c r="A6" s="12" t="s">
        <v>14</v>
      </c>
      <c r="B6" s="77">
        <f>[3]UF!P7</f>
        <v>0</v>
      </c>
      <c r="E6" s="77">
        <f>[3]UF!E7</f>
        <v>0</v>
      </c>
      <c r="G6" s="77">
        <f>[3]UF!AA7</f>
        <v>0</v>
      </c>
      <c r="H6" s="77">
        <f>[3]UF!AB7</f>
        <v>0</v>
      </c>
      <c r="J6" s="77">
        <f t="shared" ref="J6:J11" si="0">SUM(B6:I6)</f>
        <v>0</v>
      </c>
    </row>
    <row r="7" spans="1:10" ht="18" hidden="1" customHeight="1" x14ac:dyDescent="0.2">
      <c r="A7" s="18" t="s">
        <v>15</v>
      </c>
      <c r="B7" s="77">
        <f>[3]UF!P8</f>
        <v>0</v>
      </c>
      <c r="E7" s="77">
        <f>[3]UF!E8</f>
        <v>0</v>
      </c>
      <c r="G7" s="77">
        <f>[3]UF!AA8</f>
        <v>0</v>
      </c>
      <c r="H7" s="77">
        <f>[3]UF!AB8</f>
        <v>0</v>
      </c>
      <c r="J7" s="77">
        <f t="shared" si="0"/>
        <v>0</v>
      </c>
    </row>
    <row r="8" spans="1:10" ht="18" hidden="1" customHeight="1" x14ac:dyDescent="0.2">
      <c r="A8" s="18" t="s">
        <v>16</v>
      </c>
      <c r="B8" s="77">
        <f>[3]UF!P9</f>
        <v>0</v>
      </c>
      <c r="E8" s="77">
        <f>[3]UF!E9</f>
        <v>0</v>
      </c>
      <c r="G8" s="77">
        <f>[3]UF!AA9</f>
        <v>0</v>
      </c>
      <c r="H8" s="77">
        <f>[3]UF!AB9</f>
        <v>0</v>
      </c>
      <c r="J8" s="77">
        <f t="shared" si="0"/>
        <v>0</v>
      </c>
    </row>
    <row r="9" spans="1:10" ht="18" hidden="1" customHeight="1" x14ac:dyDescent="0.2">
      <c r="A9" s="18" t="s">
        <v>17</v>
      </c>
      <c r="B9" s="77">
        <f>[3]UF!P10</f>
        <v>0</v>
      </c>
      <c r="E9" s="77">
        <f>[3]UF!E10</f>
        <v>0</v>
      </c>
      <c r="G9" s="77">
        <f>[3]UF!AA10</f>
        <v>0</v>
      </c>
      <c r="H9" s="77">
        <f>[3]UF!AB10</f>
        <v>0</v>
      </c>
      <c r="J9" s="77">
        <f t="shared" si="0"/>
        <v>0</v>
      </c>
    </row>
    <row r="10" spans="1:10" ht="35.25" hidden="1" customHeight="1" x14ac:dyDescent="0.2">
      <c r="A10" s="18" t="s">
        <v>18</v>
      </c>
      <c r="B10" s="77">
        <f>[3]UF!P11</f>
        <v>0</v>
      </c>
      <c r="E10" s="77">
        <f>[3]UF!E11</f>
        <v>0</v>
      </c>
      <c r="G10" s="77">
        <f>[3]UF!AA11</f>
        <v>0</v>
      </c>
      <c r="H10" s="77">
        <f>[3]UF!AB11</f>
        <v>0</v>
      </c>
      <c r="J10" s="77">
        <f t="shared" si="0"/>
        <v>0</v>
      </c>
    </row>
    <row r="11" spans="1:10" ht="18" hidden="1" customHeight="1" x14ac:dyDescent="0.2">
      <c r="A11" s="18" t="s">
        <v>19</v>
      </c>
      <c r="B11" s="77">
        <f>[3]UF!P12</f>
        <v>0</v>
      </c>
      <c r="E11" s="77">
        <f>[3]UF!E12</f>
        <v>0</v>
      </c>
      <c r="G11" s="77">
        <f>[3]UF!AA12</f>
        <v>0</v>
      </c>
      <c r="H11" s="77">
        <f>[3]UF!AB12</f>
        <v>0</v>
      </c>
      <c r="J11" s="77">
        <f t="shared" si="0"/>
        <v>0</v>
      </c>
    </row>
    <row r="12" spans="1:10" ht="18" hidden="1" customHeight="1" x14ac:dyDescent="0.2">
      <c r="A12" s="16" t="s">
        <v>20</v>
      </c>
      <c r="B12" s="77">
        <f>SUM(B13:B14)</f>
        <v>0</v>
      </c>
      <c r="C12" s="77">
        <f>SUM(C13:C14)</f>
        <v>0</v>
      </c>
      <c r="E12" s="77">
        <f>SUM(E13:E14)</f>
        <v>0</v>
      </c>
      <c r="G12" s="77">
        <f>SUM(G13:G14)</f>
        <v>0</v>
      </c>
      <c r="H12" s="77">
        <f>SUM(H13:H14)</f>
        <v>0</v>
      </c>
      <c r="J12" s="77">
        <f>SUM(J13:J14)</f>
        <v>0</v>
      </c>
    </row>
    <row r="13" spans="1:10" ht="18" hidden="1" customHeight="1" x14ac:dyDescent="0.2">
      <c r="A13" s="16" t="s">
        <v>21</v>
      </c>
      <c r="B13" s="77">
        <f>[3]UF!P14</f>
        <v>0</v>
      </c>
      <c r="E13" s="77">
        <f>[3]UF!E14</f>
        <v>0</v>
      </c>
      <c r="G13" s="77">
        <f>[3]UF!AA14</f>
        <v>0</v>
      </c>
      <c r="H13" s="77">
        <f>[3]UF!AB14</f>
        <v>0</v>
      </c>
      <c r="J13" s="77">
        <f t="shared" ref="J13:J19" si="1">SUM(B13:I13)</f>
        <v>0</v>
      </c>
    </row>
    <row r="14" spans="1:10" ht="18" hidden="1" customHeight="1" x14ac:dyDescent="0.2">
      <c r="A14" s="16" t="s">
        <v>22</v>
      </c>
      <c r="B14" s="77">
        <f>[3]UF!P15</f>
        <v>0</v>
      </c>
      <c r="E14" s="77">
        <f>[3]UF!E15</f>
        <v>0</v>
      </c>
      <c r="G14" s="77">
        <f>[3]UF!AA15</f>
        <v>0</v>
      </c>
      <c r="H14" s="77">
        <f>[3]UF!AB15</f>
        <v>0</v>
      </c>
      <c r="J14" s="77">
        <f t="shared" si="1"/>
        <v>0</v>
      </c>
    </row>
    <row r="15" spans="1:10" ht="18" hidden="1" customHeight="1" x14ac:dyDescent="0.2">
      <c r="A15" s="16" t="s">
        <v>23</v>
      </c>
      <c r="B15" s="77">
        <f>[3]UF!P16</f>
        <v>0</v>
      </c>
      <c r="E15" s="77">
        <f>[3]UF!E16</f>
        <v>0</v>
      </c>
      <c r="G15" s="77">
        <f>[3]UF!AA16</f>
        <v>0</v>
      </c>
      <c r="H15" s="77">
        <f>[3]UF!AB16</f>
        <v>0</v>
      </c>
      <c r="J15" s="77">
        <f t="shared" si="1"/>
        <v>0</v>
      </c>
    </row>
    <row r="16" spans="1:10" ht="18" hidden="1" customHeight="1" x14ac:dyDescent="0.2">
      <c r="A16" s="16" t="s">
        <v>24</v>
      </c>
      <c r="B16" s="77">
        <f>[3]UF!P17</f>
        <v>0</v>
      </c>
      <c r="E16" s="77">
        <f>[3]UF!E17</f>
        <v>0</v>
      </c>
      <c r="G16" s="77">
        <f>[3]UF!AA17</f>
        <v>0</v>
      </c>
      <c r="H16" s="77">
        <f>[3]UF!AB17</f>
        <v>0</v>
      </c>
      <c r="J16" s="77">
        <f t="shared" si="1"/>
        <v>0</v>
      </c>
    </row>
    <row r="17" spans="1:10" ht="18" hidden="1" customHeight="1" x14ac:dyDescent="0.2">
      <c r="A17" s="16" t="s">
        <v>25</v>
      </c>
      <c r="B17" s="77">
        <f>[3]UF!P18</f>
        <v>0</v>
      </c>
      <c r="E17" s="77">
        <f>[3]UF!E18</f>
        <v>0</v>
      </c>
      <c r="G17" s="77">
        <f>[3]UF!AA18</f>
        <v>0</v>
      </c>
      <c r="H17" s="77">
        <f>[3]UF!AB18</f>
        <v>0</v>
      </c>
      <c r="J17" s="77">
        <f t="shared" si="1"/>
        <v>0</v>
      </c>
    </row>
    <row r="18" spans="1:10" ht="18" hidden="1" customHeight="1" x14ac:dyDescent="0.2">
      <c r="A18" s="16" t="s">
        <v>26</v>
      </c>
      <c r="B18" s="77">
        <f>[3]UF!P19</f>
        <v>0</v>
      </c>
      <c r="E18" s="77">
        <f>[3]UF!E19</f>
        <v>0</v>
      </c>
      <c r="G18" s="77">
        <f>[3]UF!AA19</f>
        <v>0</v>
      </c>
      <c r="H18" s="77">
        <f>[3]UF!AB19</f>
        <v>0</v>
      </c>
      <c r="J18" s="77">
        <f t="shared" si="1"/>
        <v>0</v>
      </c>
    </row>
    <row r="19" spans="1:10" ht="18" hidden="1" customHeight="1" x14ac:dyDescent="0.2">
      <c r="A19" s="16" t="s">
        <v>27</v>
      </c>
      <c r="B19" s="77">
        <f>[3]UF!P20</f>
        <v>0</v>
      </c>
      <c r="E19" s="77">
        <f>[3]UF!E20</f>
        <v>0</v>
      </c>
      <c r="G19" s="77">
        <f>[3]UF!AA20</f>
        <v>0</v>
      </c>
      <c r="H19" s="77">
        <f>[3]UF!AB20</f>
        <v>0</v>
      </c>
      <c r="J19" s="77">
        <f t="shared" si="1"/>
        <v>0</v>
      </c>
    </row>
    <row r="20" spans="1:10" ht="18" hidden="1" customHeight="1" x14ac:dyDescent="0.2">
      <c r="A20" s="16" t="s">
        <v>28</v>
      </c>
      <c r="B20" s="77">
        <f>SUM(B21:B22)</f>
        <v>0</v>
      </c>
      <c r="C20" s="77">
        <f>SUM(C21:C22)</f>
        <v>0</v>
      </c>
      <c r="E20" s="77">
        <f>SUM(E21:E22)</f>
        <v>0</v>
      </c>
      <c r="G20" s="77">
        <f>SUM(G21:G22)</f>
        <v>0</v>
      </c>
      <c r="H20" s="77">
        <f>SUM(H21:H22)</f>
        <v>0</v>
      </c>
      <c r="J20" s="77">
        <f>SUM(J21:J22)</f>
        <v>0</v>
      </c>
    </row>
    <row r="21" spans="1:10" ht="18" hidden="1" customHeight="1" x14ac:dyDescent="0.2">
      <c r="A21" s="16" t="s">
        <v>21</v>
      </c>
      <c r="B21" s="77">
        <f>[3]UF!P22</f>
        <v>0</v>
      </c>
      <c r="E21" s="77">
        <f>[3]UF!E22</f>
        <v>0</v>
      </c>
      <c r="G21" s="77">
        <f>[3]UF!AA22</f>
        <v>0</v>
      </c>
      <c r="H21" s="77">
        <f>[3]UF!AB22</f>
        <v>0</v>
      </c>
      <c r="J21" s="77">
        <f>SUM(B21:I21)</f>
        <v>0</v>
      </c>
    </row>
    <row r="22" spans="1:10" ht="18" hidden="1" customHeight="1" x14ac:dyDescent="0.2">
      <c r="A22" s="16" t="s">
        <v>22</v>
      </c>
      <c r="B22" s="77">
        <f>[3]UF!P23</f>
        <v>0</v>
      </c>
      <c r="E22" s="77">
        <f>[3]UF!E23</f>
        <v>0</v>
      </c>
      <c r="G22" s="77">
        <f>[3]UF!AA23</f>
        <v>0</v>
      </c>
      <c r="H22" s="77">
        <f>[3]UF!AB23</f>
        <v>0</v>
      </c>
      <c r="J22" s="77">
        <f>SUM(B22:I22)</f>
        <v>0</v>
      </c>
    </row>
    <row r="23" spans="1:10" ht="18" hidden="1" customHeight="1" x14ac:dyDescent="0.2">
      <c r="A23" s="16" t="s">
        <v>29</v>
      </c>
    </row>
    <row r="24" spans="1:10" ht="42" customHeight="1" x14ac:dyDescent="0.2">
      <c r="A24" s="415" t="s">
        <v>30</v>
      </c>
      <c r="B24" s="416">
        <f>[3]UF!P25</f>
        <v>0</v>
      </c>
      <c r="C24" s="416">
        <f>[3]UF!H25</f>
        <v>2243772</v>
      </c>
      <c r="D24" s="416"/>
      <c r="E24" s="416">
        <f>[3]UF!E25</f>
        <v>0</v>
      </c>
      <c r="F24" s="416"/>
      <c r="G24" s="416">
        <f>[3]UF!AA25</f>
        <v>0</v>
      </c>
      <c r="H24" s="416">
        <f>[3]UF!AB25</f>
        <v>0</v>
      </c>
      <c r="I24" s="416"/>
      <c r="J24" s="416">
        <f>SUM(B24:I24)</f>
        <v>2243772</v>
      </c>
    </row>
    <row r="25" spans="1:10" ht="18" hidden="1" customHeight="1" x14ac:dyDescent="0.3">
      <c r="A25" s="417" t="s">
        <v>31</v>
      </c>
      <c r="B25" s="418">
        <f>[3]UF!P26</f>
        <v>0</v>
      </c>
      <c r="C25" s="418"/>
      <c r="D25" s="418"/>
      <c r="E25" s="418">
        <f>[3]UF!E26</f>
        <v>0</v>
      </c>
      <c r="F25" s="418"/>
      <c r="G25" s="418">
        <f>[3]UF!AA26</f>
        <v>0</v>
      </c>
      <c r="H25" s="418">
        <f>[3]UF!AB26</f>
        <v>0</v>
      </c>
      <c r="I25" s="418"/>
      <c r="J25" s="418">
        <f>SUM(B25:I25)</f>
        <v>0</v>
      </c>
    </row>
    <row r="26" spans="1:10" ht="18" hidden="1" customHeight="1" x14ac:dyDescent="0.3">
      <c r="A26" s="417" t="s">
        <v>32</v>
      </c>
      <c r="B26" s="418">
        <f>SUM(B27:B28)</f>
        <v>0</v>
      </c>
      <c r="C26" s="418">
        <f>SUM(C27:C28)</f>
        <v>0</v>
      </c>
      <c r="D26" s="418"/>
      <c r="E26" s="418">
        <f>SUM(E27:E28)</f>
        <v>0</v>
      </c>
      <c r="F26" s="418"/>
      <c r="G26" s="418">
        <f>SUM(G27:G28)</f>
        <v>0</v>
      </c>
      <c r="H26" s="418">
        <f>SUM(H27:H28)</f>
        <v>0</v>
      </c>
      <c r="I26" s="418"/>
      <c r="J26" s="418">
        <f>SUM(J27:J28)</f>
        <v>0</v>
      </c>
    </row>
    <row r="27" spans="1:10" ht="18" hidden="1" customHeight="1" x14ac:dyDescent="0.3">
      <c r="A27" s="417" t="s">
        <v>21</v>
      </c>
      <c r="B27" s="418">
        <f>[3]UF!P28</f>
        <v>0</v>
      </c>
      <c r="C27" s="418"/>
      <c r="D27" s="418"/>
      <c r="E27" s="418">
        <f>[3]UF!E28</f>
        <v>0</v>
      </c>
      <c r="F27" s="418"/>
      <c r="G27" s="418">
        <f>[3]UF!AA28</f>
        <v>0</v>
      </c>
      <c r="H27" s="418">
        <f>[3]UF!AB28</f>
        <v>0</v>
      </c>
      <c r="I27" s="418"/>
      <c r="J27" s="418">
        <f>SUM(B27:I27)</f>
        <v>0</v>
      </c>
    </row>
    <row r="28" spans="1:10" ht="18" hidden="1" customHeight="1" x14ac:dyDescent="0.3">
      <c r="A28" s="417" t="s">
        <v>22</v>
      </c>
      <c r="B28" s="418">
        <f>[3]UF!P29</f>
        <v>0</v>
      </c>
      <c r="C28" s="418"/>
      <c r="D28" s="418"/>
      <c r="E28" s="418">
        <f>[3]UF!E29</f>
        <v>0</v>
      </c>
      <c r="F28" s="418"/>
      <c r="G28" s="418">
        <f>[3]UF!AA29</f>
        <v>0</v>
      </c>
      <c r="H28" s="418">
        <f>[3]UF!AB29</f>
        <v>0</v>
      </c>
      <c r="I28" s="418"/>
      <c r="J28" s="418">
        <f>SUM(B28:I28)</f>
        <v>0</v>
      </c>
    </row>
    <row r="29" spans="1:10" ht="28.5" hidden="1" customHeight="1" x14ac:dyDescent="0.3">
      <c r="A29" s="417" t="s">
        <v>33</v>
      </c>
      <c r="B29" s="418">
        <f>[3]UF!P30</f>
        <v>0</v>
      </c>
      <c r="C29" s="418">
        <f>[3]UF!I30</f>
        <v>0</v>
      </c>
      <c r="D29" s="418"/>
      <c r="E29" s="418">
        <f>[3]UF!E30</f>
        <v>0</v>
      </c>
      <c r="F29" s="418"/>
      <c r="G29" s="418">
        <f>[3]UF!AA30</f>
        <v>0</v>
      </c>
      <c r="H29" s="418">
        <f>[3]UF!AB30</f>
        <v>0</v>
      </c>
      <c r="I29" s="418"/>
      <c r="J29" s="418">
        <f>SUM(B29:I29)</f>
        <v>0</v>
      </c>
    </row>
    <row r="30" spans="1:10" ht="29.25" hidden="1" customHeight="1" x14ac:dyDescent="0.3">
      <c r="A30" s="417" t="s">
        <v>34</v>
      </c>
      <c r="B30" s="418">
        <f>SUM(B31:B32)</f>
        <v>0</v>
      </c>
      <c r="C30" s="418">
        <f>SUM(C31:C32)</f>
        <v>0</v>
      </c>
      <c r="D30" s="418"/>
      <c r="E30" s="418">
        <f>SUM(E31:E32)</f>
        <v>0</v>
      </c>
      <c r="F30" s="418"/>
      <c r="G30" s="418">
        <f>SUM(G31:G32)</f>
        <v>0</v>
      </c>
      <c r="H30" s="418">
        <f>SUM(H31:H32)</f>
        <v>0</v>
      </c>
      <c r="I30" s="418"/>
      <c r="J30" s="418">
        <f>SUM(J31:J32)</f>
        <v>0</v>
      </c>
    </row>
    <row r="31" spans="1:10" ht="18" hidden="1" customHeight="1" x14ac:dyDescent="0.3">
      <c r="A31" s="417" t="s">
        <v>21</v>
      </c>
      <c r="B31" s="418">
        <f>[3]UF!P32</f>
        <v>0</v>
      </c>
      <c r="C31" s="418"/>
      <c r="D31" s="418"/>
      <c r="E31" s="418">
        <f>[3]UF!E32</f>
        <v>0</v>
      </c>
      <c r="F31" s="418"/>
      <c r="G31" s="418">
        <f>[3]UF!AA32</f>
        <v>0</v>
      </c>
      <c r="H31" s="418">
        <f>[3]UF!AB32</f>
        <v>0</v>
      </c>
      <c r="I31" s="418"/>
      <c r="J31" s="418">
        <f t="shared" ref="J31:J47" si="2">SUM(B31:I31)</f>
        <v>0</v>
      </c>
    </row>
    <row r="32" spans="1:10" ht="18" hidden="1" customHeight="1" x14ac:dyDescent="0.3">
      <c r="A32" s="417" t="s">
        <v>22</v>
      </c>
      <c r="B32" s="418">
        <f>[3]UF!P33</f>
        <v>0</v>
      </c>
      <c r="C32" s="418"/>
      <c r="D32" s="418"/>
      <c r="E32" s="418">
        <f>[3]UF!E33</f>
        <v>0</v>
      </c>
      <c r="F32" s="418"/>
      <c r="G32" s="418">
        <f>[3]UF!AA33</f>
        <v>0</v>
      </c>
      <c r="H32" s="418">
        <f>[3]UF!AB33</f>
        <v>0</v>
      </c>
      <c r="I32" s="418"/>
      <c r="J32" s="418">
        <f t="shared" si="2"/>
        <v>0</v>
      </c>
    </row>
    <row r="33" spans="1:10" ht="18" hidden="1" customHeight="1" x14ac:dyDescent="0.3">
      <c r="A33" s="417" t="s">
        <v>35</v>
      </c>
      <c r="B33" s="418">
        <f>[3]UF!P34</f>
        <v>0</v>
      </c>
      <c r="C33" s="418"/>
      <c r="D33" s="418"/>
      <c r="E33" s="418">
        <f>[3]UF!E34</f>
        <v>0</v>
      </c>
      <c r="F33" s="418"/>
      <c r="G33" s="418">
        <f>[3]UF!AA34</f>
        <v>0</v>
      </c>
      <c r="H33" s="418">
        <f>[3]UF!AB34</f>
        <v>0</v>
      </c>
      <c r="I33" s="418"/>
      <c r="J33" s="418">
        <f t="shared" si="2"/>
        <v>0</v>
      </c>
    </row>
    <row r="34" spans="1:10" ht="45" hidden="1" customHeight="1" x14ac:dyDescent="0.2">
      <c r="A34" s="415" t="s">
        <v>36</v>
      </c>
      <c r="B34" s="416">
        <f>[3]UF!P35</f>
        <v>0</v>
      </c>
      <c r="C34" s="416"/>
      <c r="D34" s="416"/>
      <c r="E34" s="416">
        <f>[3]UF!E35</f>
        <v>0</v>
      </c>
      <c r="F34" s="416">
        <f>[3]UF!AD35</f>
        <v>0</v>
      </c>
      <c r="G34" s="416">
        <f>[3]UF!AA35</f>
        <v>0</v>
      </c>
      <c r="H34" s="416">
        <f>[3]UF!AB35</f>
        <v>0</v>
      </c>
      <c r="I34" s="416">
        <f>[3]UF!AF35</f>
        <v>0</v>
      </c>
      <c r="J34" s="416">
        <f t="shared" si="2"/>
        <v>0</v>
      </c>
    </row>
    <row r="35" spans="1:10" ht="18" hidden="1" customHeight="1" x14ac:dyDescent="0.2">
      <c r="A35" s="415" t="s">
        <v>37</v>
      </c>
      <c r="B35" s="416">
        <f>[3]UF!P36</f>
        <v>0</v>
      </c>
      <c r="C35" s="416"/>
      <c r="D35" s="416"/>
      <c r="E35" s="416">
        <f>[3]UF!E36</f>
        <v>0</v>
      </c>
      <c r="F35" s="416"/>
      <c r="G35" s="416">
        <f>[3]UF!AA36</f>
        <v>0</v>
      </c>
      <c r="H35" s="416">
        <f>[3]UF!AB36</f>
        <v>0</v>
      </c>
      <c r="I35" s="416"/>
      <c r="J35" s="416">
        <f t="shared" si="2"/>
        <v>0</v>
      </c>
    </row>
    <row r="36" spans="1:10" ht="18" hidden="1" customHeight="1" x14ac:dyDescent="0.2">
      <c r="A36" s="415" t="s">
        <v>38</v>
      </c>
      <c r="B36" s="416">
        <f>[3]UF!P37</f>
        <v>0</v>
      </c>
      <c r="C36" s="416"/>
      <c r="D36" s="416"/>
      <c r="E36" s="416">
        <f>[3]UF!E37</f>
        <v>0</v>
      </c>
      <c r="F36" s="416"/>
      <c r="G36" s="416">
        <f>[3]UF!AA37</f>
        <v>0</v>
      </c>
      <c r="H36" s="416">
        <f>[3]UF!AB37</f>
        <v>0</v>
      </c>
      <c r="I36" s="416"/>
      <c r="J36" s="416">
        <f t="shared" si="2"/>
        <v>0</v>
      </c>
    </row>
    <row r="37" spans="1:10" ht="37.5" customHeight="1" x14ac:dyDescent="0.2">
      <c r="A37" s="415" t="s">
        <v>39</v>
      </c>
      <c r="B37" s="416">
        <f>[3]UF!P38</f>
        <v>4114178</v>
      </c>
      <c r="C37" s="416"/>
      <c r="D37" s="416"/>
      <c r="E37" s="416">
        <f>[3]UF!E38</f>
        <v>0</v>
      </c>
      <c r="F37" s="416"/>
      <c r="G37" s="416">
        <f>[3]UF!AA38</f>
        <v>0</v>
      </c>
      <c r="H37" s="416">
        <f>[3]UF!AB38</f>
        <v>0</v>
      </c>
      <c r="I37" s="416"/>
      <c r="J37" s="416">
        <f t="shared" si="2"/>
        <v>4114178</v>
      </c>
    </row>
    <row r="38" spans="1:10" ht="18" hidden="1" customHeight="1" x14ac:dyDescent="0.2">
      <c r="A38" s="415" t="s">
        <v>40</v>
      </c>
      <c r="B38" s="416">
        <f>[3]UF!P39</f>
        <v>0</v>
      </c>
      <c r="C38" s="416"/>
      <c r="D38" s="416"/>
      <c r="E38" s="416">
        <f>[3]UF!E39</f>
        <v>0</v>
      </c>
      <c r="F38" s="416"/>
      <c r="G38" s="416">
        <f>[3]UF!AA39</f>
        <v>0</v>
      </c>
      <c r="H38" s="416">
        <f>[3]UF!AB39</f>
        <v>0</v>
      </c>
      <c r="I38" s="416"/>
      <c r="J38" s="416">
        <f t="shared" si="2"/>
        <v>0</v>
      </c>
    </row>
    <row r="39" spans="1:10" ht="18" hidden="1" customHeight="1" x14ac:dyDescent="0.2">
      <c r="A39" s="415" t="s">
        <v>41</v>
      </c>
      <c r="B39" s="416">
        <f>[3]UF!P40</f>
        <v>0</v>
      </c>
      <c r="C39" s="416"/>
      <c r="D39" s="416"/>
      <c r="E39" s="416">
        <f>[3]UF!E40</f>
        <v>0</v>
      </c>
      <c r="F39" s="416"/>
      <c r="G39" s="416">
        <f>[3]UF!AA40</f>
        <v>0</v>
      </c>
      <c r="H39" s="416">
        <f>[3]UF!AB40</f>
        <v>0</v>
      </c>
      <c r="I39" s="416"/>
      <c r="J39" s="416">
        <f t="shared" si="2"/>
        <v>0</v>
      </c>
    </row>
    <row r="40" spans="1:10" ht="45" customHeight="1" x14ac:dyDescent="0.2">
      <c r="A40" s="415" t="s">
        <v>42</v>
      </c>
      <c r="B40" s="416">
        <f>[3]UF!P41</f>
        <v>0</v>
      </c>
      <c r="C40" s="416"/>
      <c r="D40" s="416"/>
      <c r="E40" s="416">
        <f>[3]UF!E41</f>
        <v>0</v>
      </c>
      <c r="F40" s="416"/>
      <c r="G40" s="416">
        <f>[3]UF!AA41</f>
        <v>0</v>
      </c>
      <c r="H40" s="416">
        <f>[3]UF!AB41</f>
        <v>800000</v>
      </c>
      <c r="I40" s="416"/>
      <c r="J40" s="416">
        <f t="shared" si="2"/>
        <v>800000</v>
      </c>
    </row>
    <row r="41" spans="1:10" ht="18" hidden="1" customHeight="1" x14ac:dyDescent="0.3">
      <c r="A41" s="417" t="s">
        <v>43</v>
      </c>
      <c r="B41" s="418">
        <f>[3]UF!P42</f>
        <v>0</v>
      </c>
      <c r="C41" s="418"/>
      <c r="D41" s="418"/>
      <c r="E41" s="418">
        <f>[3]UF!E42</f>
        <v>0</v>
      </c>
      <c r="F41" s="418"/>
      <c r="G41" s="418">
        <f>[3]UF!AA42</f>
        <v>0</v>
      </c>
      <c r="H41" s="418">
        <f>[3]UF!AB42</f>
        <v>0</v>
      </c>
      <c r="I41" s="418"/>
      <c r="J41" s="418">
        <f t="shared" si="2"/>
        <v>0</v>
      </c>
    </row>
    <row r="42" spans="1:10" ht="18" hidden="1" customHeight="1" x14ac:dyDescent="0.3">
      <c r="A42" s="417" t="s">
        <v>44</v>
      </c>
      <c r="B42" s="418">
        <f>[3]UF!P43</f>
        <v>0</v>
      </c>
      <c r="C42" s="418"/>
      <c r="D42" s="418"/>
      <c r="E42" s="418">
        <f>[3]UF!E43</f>
        <v>0</v>
      </c>
      <c r="F42" s="418"/>
      <c r="G42" s="418">
        <f>[3]UF!AA43</f>
        <v>0</v>
      </c>
      <c r="H42" s="418">
        <f>[3]UF!AB43</f>
        <v>0</v>
      </c>
      <c r="I42" s="418"/>
      <c r="J42" s="418">
        <f t="shared" si="2"/>
        <v>0</v>
      </c>
    </row>
    <row r="43" spans="1:10" ht="18" hidden="1" customHeight="1" x14ac:dyDescent="0.3">
      <c r="A43" s="417" t="s">
        <v>45</v>
      </c>
      <c r="B43" s="418">
        <f>[3]UF!P44</f>
        <v>0</v>
      </c>
      <c r="C43" s="418"/>
      <c r="D43" s="418"/>
      <c r="E43" s="418">
        <f>[3]UF!E44</f>
        <v>0</v>
      </c>
      <c r="F43" s="418"/>
      <c r="G43" s="418">
        <f>[3]UF!AA44</f>
        <v>0</v>
      </c>
      <c r="H43" s="418">
        <f>[3]UF!AB44</f>
        <v>0</v>
      </c>
      <c r="I43" s="418"/>
      <c r="J43" s="418">
        <f t="shared" si="2"/>
        <v>0</v>
      </c>
    </row>
    <row r="44" spans="1:10" ht="18" hidden="1" customHeight="1" x14ac:dyDescent="0.3">
      <c r="A44" s="417" t="s">
        <v>46</v>
      </c>
      <c r="B44" s="418">
        <f>[3]UF!P45</f>
        <v>0</v>
      </c>
      <c r="C44" s="418"/>
      <c r="D44" s="418"/>
      <c r="E44" s="418">
        <f>[3]UF!E45</f>
        <v>0</v>
      </c>
      <c r="F44" s="418"/>
      <c r="G44" s="418">
        <f>[3]UF!AA45</f>
        <v>0</v>
      </c>
      <c r="H44" s="418">
        <f>[3]UF!AB45</f>
        <v>0</v>
      </c>
      <c r="I44" s="418"/>
      <c r="J44" s="418">
        <f t="shared" si="2"/>
        <v>0</v>
      </c>
    </row>
    <row r="45" spans="1:10" ht="18" hidden="1" customHeight="1" x14ac:dyDescent="0.3">
      <c r="A45" s="417" t="s">
        <v>47</v>
      </c>
      <c r="B45" s="418">
        <f>[3]UF!P46</f>
        <v>0</v>
      </c>
      <c r="C45" s="418"/>
      <c r="D45" s="418"/>
      <c r="E45" s="418">
        <f>[3]UF!E46</f>
        <v>0</v>
      </c>
      <c r="F45" s="418"/>
      <c r="G45" s="418">
        <f>[3]UF!AA46</f>
        <v>0</v>
      </c>
      <c r="H45" s="418">
        <f>[3]UF!AB46</f>
        <v>0</v>
      </c>
      <c r="I45" s="418"/>
      <c r="J45" s="418">
        <f t="shared" si="2"/>
        <v>0</v>
      </c>
    </row>
    <row r="46" spans="1:10" ht="18" hidden="1" customHeight="1" x14ac:dyDescent="0.3">
      <c r="A46" s="417" t="s">
        <v>48</v>
      </c>
      <c r="B46" s="418">
        <f>[3]UF!P47</f>
        <v>0</v>
      </c>
      <c r="C46" s="418"/>
      <c r="D46" s="418"/>
      <c r="E46" s="418">
        <f>[3]UF!E47</f>
        <v>0</v>
      </c>
      <c r="F46" s="418"/>
      <c r="G46" s="418">
        <f>[3]UF!AA47</f>
        <v>0</v>
      </c>
      <c r="H46" s="418">
        <f>[3]UF!AB47</f>
        <v>0</v>
      </c>
      <c r="I46" s="418"/>
      <c r="J46" s="418">
        <f t="shared" si="2"/>
        <v>0</v>
      </c>
    </row>
    <row r="47" spans="1:10" ht="18" hidden="1" customHeight="1" x14ac:dyDescent="0.3">
      <c r="A47" s="417" t="s">
        <v>49</v>
      </c>
      <c r="B47" s="418">
        <f>[3]UF!P48</f>
        <v>0</v>
      </c>
      <c r="C47" s="418"/>
      <c r="D47" s="418"/>
      <c r="E47" s="418">
        <f>[3]UF!E48</f>
        <v>0</v>
      </c>
      <c r="F47" s="418"/>
      <c r="G47" s="418">
        <f>[3]UF!AA48</f>
        <v>0</v>
      </c>
      <c r="H47" s="418">
        <f>[3]UF!AB48</f>
        <v>0</v>
      </c>
      <c r="I47" s="418"/>
      <c r="J47" s="418">
        <f t="shared" si="2"/>
        <v>0</v>
      </c>
    </row>
    <row r="48" spans="1:10" ht="18" hidden="1" customHeight="1" x14ac:dyDescent="0.3">
      <c r="A48" s="417"/>
      <c r="B48" s="418"/>
      <c r="C48" s="418"/>
      <c r="D48" s="418"/>
      <c r="E48" s="418"/>
      <c r="F48" s="418"/>
      <c r="G48" s="418"/>
      <c r="H48" s="418"/>
      <c r="I48" s="418"/>
      <c r="J48" s="418"/>
    </row>
    <row r="49" spans="1:10" ht="45" customHeight="1" x14ac:dyDescent="0.3">
      <c r="A49" s="417" t="s">
        <v>50</v>
      </c>
      <c r="B49" s="84">
        <f>SUM(B50:B53)+SUM(B56:B68)+SUM(B73:B91)</f>
        <v>0</v>
      </c>
      <c r="C49" s="84">
        <f>SUM(C50:C53)+SUM(C56:C68)+SUM(C73:C91)</f>
        <v>0</v>
      </c>
      <c r="D49" s="84">
        <f>SUM(D50:D53)+SUM(D56:D68)+SUM(D73:D91)</f>
        <v>0</v>
      </c>
      <c r="E49" s="84">
        <f>SUM(E50:E53)+SUM(E56:E68)+SUM(E73:E91)</f>
        <v>0</v>
      </c>
      <c r="F49" s="84"/>
      <c r="G49" s="84">
        <f>SUM(G50:G53)+SUM(G56:G68)+SUM(G73:G91)</f>
        <v>3504</v>
      </c>
      <c r="H49" s="84">
        <f>SUM(H50:H53)+SUM(H56:H68)+SUM(H73:H91)</f>
        <v>0</v>
      </c>
      <c r="I49" s="84"/>
      <c r="J49" s="84">
        <f>SUM(J50:J53)+SUM(J56:J68)+SUM(J73:J91)</f>
        <v>3504</v>
      </c>
    </row>
    <row r="50" spans="1:10" ht="18" hidden="1" customHeight="1" x14ac:dyDescent="0.3">
      <c r="A50" s="417" t="s">
        <v>51</v>
      </c>
      <c r="B50" s="418">
        <f>[3]UF!P51</f>
        <v>0</v>
      </c>
      <c r="C50" s="418"/>
      <c r="D50" s="418"/>
      <c r="E50" s="418">
        <f>[3]UF!E51</f>
        <v>0</v>
      </c>
      <c r="F50" s="418"/>
      <c r="G50" s="418">
        <f>[3]UF!AA51</f>
        <v>0</v>
      </c>
      <c r="H50" s="418">
        <f>[3]UF!AB51</f>
        <v>0</v>
      </c>
      <c r="I50" s="418"/>
      <c r="J50" s="418">
        <f>SUM(B50:I50)</f>
        <v>0</v>
      </c>
    </row>
    <row r="51" spans="1:10" ht="18" hidden="1" customHeight="1" x14ac:dyDescent="0.3">
      <c r="A51" s="417" t="s">
        <v>52</v>
      </c>
      <c r="B51" s="418">
        <f>[3]UF!P52</f>
        <v>0</v>
      </c>
      <c r="C51" s="418"/>
      <c r="D51" s="418"/>
      <c r="E51" s="418">
        <f>[3]UF!E52</f>
        <v>0</v>
      </c>
      <c r="F51" s="418"/>
      <c r="G51" s="418">
        <f>[3]UF!AA52</f>
        <v>0</v>
      </c>
      <c r="H51" s="418">
        <f>[3]UF!AB52</f>
        <v>0</v>
      </c>
      <c r="I51" s="418"/>
      <c r="J51" s="418">
        <f>SUM(B51:I51)</f>
        <v>0</v>
      </c>
    </row>
    <row r="52" spans="1:10" ht="18" hidden="1" customHeight="1" x14ac:dyDescent="0.3">
      <c r="A52" s="417" t="s">
        <v>53</v>
      </c>
      <c r="B52" s="418">
        <f>[3]UF!P53</f>
        <v>0</v>
      </c>
      <c r="C52" s="418"/>
      <c r="D52" s="418"/>
      <c r="E52" s="418">
        <f>[3]UF!E53</f>
        <v>0</v>
      </c>
      <c r="F52" s="418"/>
      <c r="G52" s="418">
        <f>[3]UF!AA53</f>
        <v>0</v>
      </c>
      <c r="H52" s="418">
        <f>[3]UF!AB53</f>
        <v>0</v>
      </c>
      <c r="I52" s="418"/>
      <c r="J52" s="418">
        <f>SUM(B52:I52)</f>
        <v>0</v>
      </c>
    </row>
    <row r="53" spans="1:10" ht="18" hidden="1" customHeight="1" x14ac:dyDescent="0.3">
      <c r="A53" s="417" t="s">
        <v>54</v>
      </c>
      <c r="B53" s="418">
        <f>SUM(B54:B55)</f>
        <v>0</v>
      </c>
      <c r="C53" s="418">
        <f>SUM(C54:C55)</f>
        <v>0</v>
      </c>
      <c r="D53" s="418"/>
      <c r="E53" s="418">
        <f>SUM(E54:E55)</f>
        <v>0</v>
      </c>
      <c r="F53" s="418"/>
      <c r="G53" s="418">
        <f>SUM(G54:G55)</f>
        <v>0</v>
      </c>
      <c r="H53" s="418">
        <f>SUM(H54:H55)</f>
        <v>0</v>
      </c>
      <c r="I53" s="418"/>
      <c r="J53" s="418">
        <f>SUM(J54:J55)</f>
        <v>0</v>
      </c>
    </row>
    <row r="54" spans="1:10" ht="18" hidden="1" customHeight="1" x14ac:dyDescent="0.3">
      <c r="A54" s="417" t="s">
        <v>55</v>
      </c>
      <c r="B54" s="418">
        <f>[3]UF!P55</f>
        <v>0</v>
      </c>
      <c r="C54" s="418"/>
      <c r="D54" s="418"/>
      <c r="E54" s="418">
        <f>[3]UF!E55</f>
        <v>0</v>
      </c>
      <c r="F54" s="418"/>
      <c r="G54" s="418">
        <f>[3]UF!AA55</f>
        <v>0</v>
      </c>
      <c r="H54" s="418">
        <f>[3]UF!AB55</f>
        <v>0</v>
      </c>
      <c r="I54" s="418"/>
      <c r="J54" s="418">
        <f>SUM(B54:I54)</f>
        <v>0</v>
      </c>
    </row>
    <row r="55" spans="1:10" ht="18" hidden="1" customHeight="1" x14ac:dyDescent="0.3">
      <c r="A55" s="417" t="s">
        <v>56</v>
      </c>
      <c r="B55" s="418">
        <f>[3]UF!P56</f>
        <v>0</v>
      </c>
      <c r="C55" s="418"/>
      <c r="D55" s="418"/>
      <c r="E55" s="418">
        <f>[3]UF!E56</f>
        <v>0</v>
      </c>
      <c r="F55" s="418"/>
      <c r="G55" s="418">
        <f>[3]UF!AA56</f>
        <v>0</v>
      </c>
      <c r="H55" s="418">
        <f>[3]UF!AB56</f>
        <v>0</v>
      </c>
      <c r="I55" s="418"/>
      <c r="J55" s="418">
        <f>SUM(B55:I55)</f>
        <v>0</v>
      </c>
    </row>
    <row r="56" spans="1:10" ht="18" hidden="1" customHeight="1" x14ac:dyDescent="0.3">
      <c r="A56" s="417" t="s">
        <v>57</v>
      </c>
      <c r="B56" s="418">
        <f>[3]UF!P57</f>
        <v>0</v>
      </c>
      <c r="C56" s="418"/>
      <c r="D56" s="418"/>
      <c r="E56" s="418">
        <f>[3]UF!E57</f>
        <v>0</v>
      </c>
      <c r="F56" s="418"/>
      <c r="G56" s="418">
        <f>[3]UF!AA57</f>
        <v>0</v>
      </c>
      <c r="H56" s="418">
        <f>[3]UF!AB57</f>
        <v>0</v>
      </c>
      <c r="I56" s="418"/>
      <c r="J56" s="418">
        <f>SUM(B56:I56)</f>
        <v>0</v>
      </c>
    </row>
    <row r="57" spans="1:10" ht="18" hidden="1" customHeight="1" x14ac:dyDescent="0.3">
      <c r="A57" s="417" t="s">
        <v>58</v>
      </c>
      <c r="B57" s="418"/>
      <c r="C57" s="418"/>
      <c r="D57" s="418"/>
      <c r="E57" s="418"/>
      <c r="F57" s="418"/>
      <c r="G57" s="418"/>
      <c r="H57" s="418"/>
      <c r="I57" s="418"/>
      <c r="J57" s="418"/>
    </row>
    <row r="58" spans="1:10" ht="18" hidden="1" customHeight="1" x14ac:dyDescent="0.3">
      <c r="A58" s="417" t="s">
        <v>59</v>
      </c>
      <c r="B58" s="418">
        <f>[3]UF!P59</f>
        <v>0</v>
      </c>
      <c r="C58" s="418"/>
      <c r="D58" s="418"/>
      <c r="E58" s="418">
        <f>[3]UF!E59</f>
        <v>0</v>
      </c>
      <c r="F58" s="418"/>
      <c r="G58" s="418">
        <f>[3]UF!AA59</f>
        <v>0</v>
      </c>
      <c r="H58" s="418">
        <f>[3]UF!AB59</f>
        <v>0</v>
      </c>
      <c r="I58" s="418"/>
      <c r="J58" s="418">
        <f>SUM(B58:I58)</f>
        <v>0</v>
      </c>
    </row>
    <row r="59" spans="1:10" ht="18" hidden="1" customHeight="1" x14ac:dyDescent="0.3">
      <c r="A59" s="417" t="s">
        <v>60</v>
      </c>
      <c r="B59" s="418">
        <f>[3]UF!P60</f>
        <v>0</v>
      </c>
      <c r="C59" s="418"/>
      <c r="D59" s="418"/>
      <c r="E59" s="418">
        <f>[3]UF!E60</f>
        <v>0</v>
      </c>
      <c r="F59" s="418"/>
      <c r="G59" s="418">
        <f>[3]UF!AA60</f>
        <v>0</v>
      </c>
      <c r="H59" s="418">
        <f>[3]UF!AB60</f>
        <v>0</v>
      </c>
      <c r="I59" s="418"/>
      <c r="J59" s="418">
        <f>SUM(B59:I59)</f>
        <v>0</v>
      </c>
    </row>
    <row r="60" spans="1:10" ht="18" hidden="1" customHeight="1" x14ac:dyDescent="0.3">
      <c r="A60" s="417" t="s">
        <v>61</v>
      </c>
      <c r="B60" s="418">
        <f>[3]UF!P63</f>
        <v>0</v>
      </c>
      <c r="C60" s="418"/>
      <c r="D60" s="418"/>
      <c r="E60" s="418">
        <f>[3]UF!E63</f>
        <v>0</v>
      </c>
      <c r="F60" s="418"/>
      <c r="G60" s="418">
        <f>[3]UF!AA63</f>
        <v>0</v>
      </c>
      <c r="H60" s="418">
        <f>[3]UF!AB63</f>
        <v>0</v>
      </c>
      <c r="I60" s="418"/>
      <c r="J60" s="418">
        <f>SUM(B60:I60)</f>
        <v>0</v>
      </c>
    </row>
    <row r="61" spans="1:10" ht="18" hidden="1" customHeight="1" x14ac:dyDescent="0.3">
      <c r="A61" s="417" t="s">
        <v>62</v>
      </c>
      <c r="B61" s="418">
        <f>[3]UF!P62</f>
        <v>0</v>
      </c>
      <c r="C61" s="418"/>
      <c r="D61" s="418"/>
      <c r="E61" s="418">
        <f>[3]UF!E62</f>
        <v>0</v>
      </c>
      <c r="F61" s="418"/>
      <c r="G61" s="418">
        <f>[3]UF!AA62</f>
        <v>0</v>
      </c>
      <c r="H61" s="418">
        <f>[3]UF!AB62</f>
        <v>0</v>
      </c>
      <c r="I61" s="418"/>
      <c r="J61" s="418">
        <f>SUM(B61:I61)</f>
        <v>0</v>
      </c>
    </row>
    <row r="62" spans="1:10" ht="18" hidden="1" customHeight="1" x14ac:dyDescent="0.3">
      <c r="A62" s="417" t="s">
        <v>63</v>
      </c>
      <c r="B62" s="418"/>
      <c r="C62" s="418"/>
      <c r="D62" s="418"/>
      <c r="E62" s="418"/>
      <c r="F62" s="418"/>
      <c r="G62" s="418"/>
      <c r="H62" s="418"/>
      <c r="I62" s="418"/>
      <c r="J62" s="418"/>
    </row>
    <row r="63" spans="1:10" ht="18" hidden="1" customHeight="1" x14ac:dyDescent="0.3">
      <c r="A63" s="417" t="s">
        <v>64</v>
      </c>
      <c r="B63" s="418">
        <f>[3]UF!P65</f>
        <v>0</v>
      </c>
      <c r="C63" s="418"/>
      <c r="D63" s="418"/>
      <c r="E63" s="418">
        <f>[3]UF!E65</f>
        <v>0</v>
      </c>
      <c r="F63" s="418"/>
      <c r="G63" s="418">
        <f>[3]UF!AA65</f>
        <v>0</v>
      </c>
      <c r="H63" s="418">
        <f>[3]UF!AB65</f>
        <v>0</v>
      </c>
      <c r="I63" s="418"/>
      <c r="J63" s="418">
        <f>SUM(B63:I63)</f>
        <v>0</v>
      </c>
    </row>
    <row r="64" spans="1:10" ht="18" hidden="1" customHeight="1" x14ac:dyDescent="0.3">
      <c r="A64" s="417" t="s">
        <v>65</v>
      </c>
      <c r="B64" s="418">
        <f>[3]UF!P66</f>
        <v>0</v>
      </c>
      <c r="C64" s="418"/>
      <c r="D64" s="418"/>
      <c r="E64" s="418">
        <f>[3]UF!E66</f>
        <v>0</v>
      </c>
      <c r="F64" s="418"/>
      <c r="G64" s="418">
        <f>[3]UF!AA66</f>
        <v>0</v>
      </c>
      <c r="H64" s="418">
        <f>[3]UF!AB66</f>
        <v>0</v>
      </c>
      <c r="I64" s="418"/>
      <c r="J64" s="418">
        <f>SUM(B64:I64)</f>
        <v>0</v>
      </c>
    </row>
    <row r="65" spans="1:10" ht="18" hidden="1" customHeight="1" x14ac:dyDescent="0.3">
      <c r="A65" s="417" t="s">
        <v>66</v>
      </c>
      <c r="B65" s="418">
        <f>[3]UF!P67</f>
        <v>0</v>
      </c>
      <c r="C65" s="418"/>
      <c r="D65" s="418"/>
      <c r="E65" s="418">
        <f>[3]UF!E67</f>
        <v>0</v>
      </c>
      <c r="F65" s="418"/>
      <c r="G65" s="418">
        <f>[3]UF!AA67</f>
        <v>0</v>
      </c>
      <c r="H65" s="418">
        <f>[3]UF!AB67</f>
        <v>0</v>
      </c>
      <c r="I65" s="418"/>
      <c r="J65" s="418">
        <f>SUM(B65:I65)</f>
        <v>0</v>
      </c>
    </row>
    <row r="66" spans="1:10" ht="18" hidden="1" customHeight="1" x14ac:dyDescent="0.3">
      <c r="A66" s="417" t="s">
        <v>67</v>
      </c>
      <c r="B66" s="418">
        <f>[3]UF!P68</f>
        <v>0</v>
      </c>
      <c r="C66" s="418"/>
      <c r="D66" s="418"/>
      <c r="E66" s="418">
        <f>[3]UF!E68</f>
        <v>0</v>
      </c>
      <c r="F66" s="418"/>
      <c r="G66" s="418">
        <f>[3]UF!AA68</f>
        <v>0</v>
      </c>
      <c r="H66" s="418">
        <f>[3]UF!AB68</f>
        <v>0</v>
      </c>
      <c r="I66" s="418"/>
      <c r="J66" s="418">
        <f>SUM(B66:I66)</f>
        <v>0</v>
      </c>
    </row>
    <row r="67" spans="1:10" ht="18" hidden="1" customHeight="1" x14ac:dyDescent="0.3">
      <c r="A67" s="417" t="s">
        <v>68</v>
      </c>
      <c r="B67" s="418">
        <f>[3]UF!P69</f>
        <v>0</v>
      </c>
      <c r="C67" s="418"/>
      <c r="D67" s="418"/>
      <c r="E67" s="418">
        <f>[3]UF!E69</f>
        <v>0</v>
      </c>
      <c r="F67" s="418"/>
      <c r="G67" s="418">
        <f>[3]UF!AA69</f>
        <v>0</v>
      </c>
      <c r="H67" s="418">
        <f>[3]UF!AB69</f>
        <v>0</v>
      </c>
      <c r="I67" s="418"/>
      <c r="J67" s="418">
        <f>SUM(B67:I67)</f>
        <v>0</v>
      </c>
    </row>
    <row r="68" spans="1:10" ht="18" hidden="1" customHeight="1" x14ac:dyDescent="0.3">
      <c r="A68" s="419" t="s">
        <v>69</v>
      </c>
      <c r="B68" s="84">
        <f t="shared" ref="B68:J68" si="3">SUM(B69:B72)</f>
        <v>0</v>
      </c>
      <c r="C68" s="84">
        <f>SUM(C69:C72)</f>
        <v>0</v>
      </c>
      <c r="D68" s="84">
        <f>SUM(D69:D72)</f>
        <v>0</v>
      </c>
      <c r="E68" s="84">
        <f>SUM(E69:E72)</f>
        <v>0</v>
      </c>
      <c r="F68" s="84"/>
      <c r="G68" s="84">
        <f t="shared" ref="G68" si="4">SUM(G69:G72)</f>
        <v>0</v>
      </c>
      <c r="H68" s="84">
        <f t="shared" si="3"/>
        <v>0</v>
      </c>
      <c r="I68" s="84"/>
      <c r="J68" s="84">
        <f t="shared" si="3"/>
        <v>0</v>
      </c>
    </row>
    <row r="69" spans="1:10" ht="18" hidden="1" customHeight="1" x14ac:dyDescent="0.3">
      <c r="A69" s="419" t="s">
        <v>70</v>
      </c>
      <c r="B69" s="418">
        <f>[3]UF!P71</f>
        <v>0</v>
      </c>
      <c r="C69" s="418"/>
      <c r="D69" s="418"/>
      <c r="E69" s="418">
        <f>[3]UF!E71</f>
        <v>0</v>
      </c>
      <c r="F69" s="418"/>
      <c r="G69" s="418">
        <f>[3]UF!AA71</f>
        <v>0</v>
      </c>
      <c r="H69" s="418">
        <f>[3]UF!AB71</f>
        <v>0</v>
      </c>
      <c r="I69" s="418"/>
      <c r="J69" s="418">
        <f t="shared" ref="J69:J76" si="5">SUM(B69:I69)</f>
        <v>0</v>
      </c>
    </row>
    <row r="70" spans="1:10" ht="18" hidden="1" customHeight="1" x14ac:dyDescent="0.3">
      <c r="A70" s="419" t="s">
        <v>71</v>
      </c>
      <c r="B70" s="418">
        <f>[3]UF!P72</f>
        <v>0</v>
      </c>
      <c r="C70" s="418"/>
      <c r="D70" s="418"/>
      <c r="E70" s="418">
        <f>[3]UF!E72</f>
        <v>0</v>
      </c>
      <c r="F70" s="418"/>
      <c r="G70" s="418">
        <f>[3]UF!AA72</f>
        <v>0</v>
      </c>
      <c r="H70" s="418">
        <f>[3]UF!AB72</f>
        <v>0</v>
      </c>
      <c r="I70" s="418"/>
      <c r="J70" s="418">
        <f t="shared" si="5"/>
        <v>0</v>
      </c>
    </row>
    <row r="71" spans="1:10" ht="18" hidden="1" customHeight="1" x14ac:dyDescent="0.3">
      <c r="A71" s="419" t="s">
        <v>72</v>
      </c>
      <c r="B71" s="418">
        <f>[3]UF!P73</f>
        <v>0</v>
      </c>
      <c r="C71" s="418"/>
      <c r="D71" s="418"/>
      <c r="E71" s="418">
        <f>[3]UF!E73</f>
        <v>0</v>
      </c>
      <c r="F71" s="418"/>
      <c r="G71" s="418">
        <f>[3]UF!AA73</f>
        <v>0</v>
      </c>
      <c r="H71" s="418">
        <f>[3]UF!AB73</f>
        <v>0</v>
      </c>
      <c r="I71" s="418"/>
      <c r="J71" s="418">
        <f t="shared" si="5"/>
        <v>0</v>
      </c>
    </row>
    <row r="72" spans="1:10" ht="18" hidden="1" customHeight="1" x14ac:dyDescent="0.3">
      <c r="A72" s="419" t="s">
        <v>73</v>
      </c>
      <c r="B72" s="418">
        <f>[3]UF!P74</f>
        <v>0</v>
      </c>
      <c r="C72" s="418"/>
      <c r="D72" s="418"/>
      <c r="E72" s="418">
        <f>[3]UF!E74</f>
        <v>0</v>
      </c>
      <c r="F72" s="418"/>
      <c r="G72" s="418">
        <f>[3]UF!AA74</f>
        <v>0</v>
      </c>
      <c r="H72" s="418">
        <f>[3]UF!AB74</f>
        <v>0</v>
      </c>
      <c r="I72" s="418"/>
      <c r="J72" s="418">
        <f t="shared" si="5"/>
        <v>0</v>
      </c>
    </row>
    <row r="73" spans="1:10" ht="18" hidden="1" customHeight="1" x14ac:dyDescent="0.3">
      <c r="A73" s="419" t="s">
        <v>74</v>
      </c>
      <c r="B73" s="418">
        <f>[3]UF!P75</f>
        <v>0</v>
      </c>
      <c r="C73" s="418"/>
      <c r="D73" s="418"/>
      <c r="E73" s="418">
        <f>[3]UF!E75</f>
        <v>0</v>
      </c>
      <c r="F73" s="418"/>
      <c r="G73" s="418">
        <f>[3]UF!AA75</f>
        <v>0</v>
      </c>
      <c r="H73" s="418">
        <f>[3]UF!AB75</f>
        <v>0</v>
      </c>
      <c r="I73" s="418"/>
      <c r="J73" s="418">
        <f t="shared" si="5"/>
        <v>0</v>
      </c>
    </row>
    <row r="74" spans="1:10" ht="18" hidden="1" customHeight="1" x14ac:dyDescent="0.3">
      <c r="A74" s="419" t="s">
        <v>75</v>
      </c>
      <c r="B74" s="418">
        <f>[3]UF!P76</f>
        <v>0</v>
      </c>
      <c r="C74" s="418"/>
      <c r="D74" s="418"/>
      <c r="E74" s="418">
        <f>[3]UF!E76</f>
        <v>0</v>
      </c>
      <c r="F74" s="418"/>
      <c r="G74" s="418">
        <f>[3]UF!AA76</f>
        <v>0</v>
      </c>
      <c r="H74" s="418">
        <f>[3]UF!AB76</f>
        <v>0</v>
      </c>
      <c r="I74" s="418"/>
      <c r="J74" s="418">
        <f t="shared" si="5"/>
        <v>0</v>
      </c>
    </row>
    <row r="75" spans="1:10" ht="18" hidden="1" customHeight="1" x14ac:dyDescent="0.3">
      <c r="A75" s="419" t="s">
        <v>76</v>
      </c>
      <c r="B75" s="418">
        <f>[3]UF!P77</f>
        <v>0</v>
      </c>
      <c r="C75" s="418"/>
      <c r="D75" s="418"/>
      <c r="E75" s="418">
        <f>[3]UF!E77</f>
        <v>0</v>
      </c>
      <c r="F75" s="418"/>
      <c r="G75" s="418">
        <f>[3]UF!AA77</f>
        <v>0</v>
      </c>
      <c r="H75" s="418">
        <f>[3]UF!AB77</f>
        <v>0</v>
      </c>
      <c r="I75" s="418"/>
      <c r="J75" s="418">
        <f t="shared" si="5"/>
        <v>0</v>
      </c>
    </row>
    <row r="76" spans="1:10" ht="18" hidden="1" customHeight="1" x14ac:dyDescent="0.3">
      <c r="A76" s="419" t="s">
        <v>77</v>
      </c>
      <c r="B76" s="418">
        <f>[3]UF!P78</f>
        <v>0</v>
      </c>
      <c r="C76" s="418"/>
      <c r="D76" s="418"/>
      <c r="E76" s="418">
        <f>[3]UF!E78</f>
        <v>0</v>
      </c>
      <c r="F76" s="418"/>
      <c r="G76" s="418">
        <f>[3]UF!AA78</f>
        <v>0</v>
      </c>
      <c r="H76" s="418">
        <f>[3]UF!AB78</f>
        <v>0</v>
      </c>
      <c r="I76" s="418"/>
      <c r="J76" s="418">
        <f t="shared" si="5"/>
        <v>0</v>
      </c>
    </row>
    <row r="77" spans="1:10" ht="18" hidden="1" customHeight="1" x14ac:dyDescent="0.3">
      <c r="A77" s="419" t="s">
        <v>78</v>
      </c>
      <c r="B77" s="418"/>
      <c r="C77" s="418"/>
      <c r="D77" s="418"/>
      <c r="E77" s="418"/>
      <c r="F77" s="418"/>
      <c r="G77" s="418"/>
      <c r="H77" s="418"/>
      <c r="I77" s="418"/>
      <c r="J77" s="418"/>
    </row>
    <row r="78" spans="1:10" ht="18" hidden="1" customHeight="1" x14ac:dyDescent="0.3">
      <c r="A78" s="419" t="s">
        <v>79</v>
      </c>
      <c r="B78" s="418">
        <f>[3]UF!P80</f>
        <v>0</v>
      </c>
      <c r="C78" s="418"/>
      <c r="D78" s="418"/>
      <c r="E78" s="418">
        <f>[3]UF!E80</f>
        <v>0</v>
      </c>
      <c r="F78" s="418"/>
      <c r="G78" s="418">
        <f>[3]UF!AA80</f>
        <v>0</v>
      </c>
      <c r="H78" s="418">
        <f>[3]UF!AB80</f>
        <v>0</v>
      </c>
      <c r="I78" s="418"/>
      <c r="J78" s="418">
        <f>SUM(B78:I78)</f>
        <v>0</v>
      </c>
    </row>
    <row r="79" spans="1:10" ht="18" hidden="1" customHeight="1" x14ac:dyDescent="0.3">
      <c r="A79" s="419" t="s">
        <v>80</v>
      </c>
      <c r="B79" s="418"/>
      <c r="C79" s="418"/>
      <c r="D79" s="418"/>
      <c r="E79" s="418"/>
      <c r="F79" s="418"/>
      <c r="G79" s="418"/>
      <c r="H79" s="418"/>
      <c r="I79" s="418"/>
      <c r="J79" s="418"/>
    </row>
    <row r="80" spans="1:10" ht="45" customHeight="1" x14ac:dyDescent="0.3">
      <c r="A80" s="419" t="s">
        <v>113</v>
      </c>
      <c r="B80" s="418">
        <f>[3]UF!P82</f>
        <v>0</v>
      </c>
      <c r="C80" s="418"/>
      <c r="D80" s="418"/>
      <c r="E80" s="418">
        <f>[3]UF!E82</f>
        <v>0</v>
      </c>
      <c r="F80" s="418"/>
      <c r="G80" s="418">
        <f>[3]UF!X81</f>
        <v>3504</v>
      </c>
      <c r="H80" s="418">
        <f>[3]UF!AB82</f>
        <v>0</v>
      </c>
      <c r="I80" s="418"/>
      <c r="J80" s="418">
        <f>SUM(B80:I80)</f>
        <v>3504</v>
      </c>
    </row>
    <row r="81" spans="1:10" ht="18" hidden="1" customHeight="1" x14ac:dyDescent="0.3">
      <c r="A81" s="419" t="s">
        <v>82</v>
      </c>
      <c r="B81" s="418">
        <f>[3]UF!P83</f>
        <v>0</v>
      </c>
      <c r="C81" s="418"/>
      <c r="D81" s="418"/>
      <c r="E81" s="418">
        <f>[3]UF!E83</f>
        <v>0</v>
      </c>
      <c r="F81" s="418"/>
      <c r="G81" s="418">
        <f>[3]UF!AA83</f>
        <v>0</v>
      </c>
      <c r="H81" s="418">
        <f>[3]UF!AB83</f>
        <v>0</v>
      </c>
      <c r="I81" s="418"/>
      <c r="J81" s="418">
        <f>SUM(B81:I81)</f>
        <v>0</v>
      </c>
    </row>
    <row r="82" spans="1:10" ht="18" hidden="1" customHeight="1" x14ac:dyDescent="0.3">
      <c r="A82" s="419" t="s">
        <v>83</v>
      </c>
      <c r="B82" s="418">
        <f>[3]UF!P84</f>
        <v>0</v>
      </c>
      <c r="C82" s="418"/>
      <c r="D82" s="418"/>
      <c r="E82" s="418">
        <f>[3]UF!E84</f>
        <v>0</v>
      </c>
      <c r="F82" s="418"/>
      <c r="G82" s="418">
        <f>[3]UF!AA84</f>
        <v>0</v>
      </c>
      <c r="H82" s="418">
        <f>[3]UF!AB84</f>
        <v>0</v>
      </c>
      <c r="I82" s="418"/>
      <c r="J82" s="418">
        <f>SUM(B82:I82)</f>
        <v>0</v>
      </c>
    </row>
    <row r="83" spans="1:10" ht="18" hidden="1" customHeight="1" x14ac:dyDescent="0.3">
      <c r="A83" s="419" t="s">
        <v>84</v>
      </c>
      <c r="B83" s="418"/>
      <c r="C83" s="418"/>
      <c r="D83" s="418"/>
      <c r="E83" s="418"/>
      <c r="F83" s="418"/>
      <c r="G83" s="418"/>
      <c r="H83" s="418"/>
      <c r="I83" s="418"/>
      <c r="J83" s="418"/>
    </row>
    <row r="84" spans="1:10" ht="18" hidden="1" customHeight="1" x14ac:dyDescent="0.3">
      <c r="A84" s="419" t="s">
        <v>85</v>
      </c>
      <c r="B84" s="418">
        <f>[3]UF!P86</f>
        <v>0</v>
      </c>
      <c r="C84" s="418"/>
      <c r="D84" s="418"/>
      <c r="E84" s="418">
        <f>[3]UF!E86</f>
        <v>0</v>
      </c>
      <c r="F84" s="418"/>
      <c r="G84" s="418">
        <f>[3]UF!AA86</f>
        <v>0</v>
      </c>
      <c r="H84" s="418">
        <f>[3]UF!AB86</f>
        <v>0</v>
      </c>
      <c r="I84" s="418"/>
      <c r="J84" s="418">
        <f>SUM(B84:I84)</f>
        <v>0</v>
      </c>
    </row>
    <row r="85" spans="1:10" ht="18" hidden="1" customHeight="1" x14ac:dyDescent="0.3">
      <c r="A85" s="419" t="s">
        <v>86</v>
      </c>
      <c r="B85" s="418">
        <f>[3]UF!P87</f>
        <v>0</v>
      </c>
      <c r="C85" s="418"/>
      <c r="D85" s="418"/>
      <c r="E85" s="418">
        <f>[3]UF!E87</f>
        <v>0</v>
      </c>
      <c r="F85" s="418"/>
      <c r="G85" s="418">
        <f>[3]UF!AA87</f>
        <v>0</v>
      </c>
      <c r="H85" s="418">
        <f>[3]UF!AB87</f>
        <v>0</v>
      </c>
      <c r="I85" s="418"/>
      <c r="J85" s="418">
        <f>SUM(B85:I85)</f>
        <v>0</v>
      </c>
    </row>
    <row r="86" spans="1:10" ht="18" hidden="1" customHeight="1" x14ac:dyDescent="0.3">
      <c r="A86" s="419" t="s">
        <v>87</v>
      </c>
      <c r="B86" s="418">
        <f>[3]UF!P88</f>
        <v>0</v>
      </c>
      <c r="C86" s="418"/>
      <c r="D86" s="418"/>
      <c r="E86" s="418">
        <f>[3]UF!E88</f>
        <v>0</v>
      </c>
      <c r="F86" s="418"/>
      <c r="G86" s="418">
        <f>[3]UF!AA88</f>
        <v>0</v>
      </c>
      <c r="H86" s="418">
        <f>[3]UF!AB88</f>
        <v>0</v>
      </c>
      <c r="I86" s="418"/>
      <c r="J86" s="418">
        <f>SUM(B86:I86)</f>
        <v>0</v>
      </c>
    </row>
    <row r="87" spans="1:10" ht="18" hidden="1" customHeight="1" x14ac:dyDescent="0.3">
      <c r="A87" s="419" t="s">
        <v>88</v>
      </c>
      <c r="B87" s="418">
        <f>[3]UF!P89</f>
        <v>0</v>
      </c>
      <c r="C87" s="418"/>
      <c r="D87" s="418"/>
      <c r="E87" s="418">
        <f>[3]UF!E89</f>
        <v>0</v>
      </c>
      <c r="F87" s="418"/>
      <c r="G87" s="418">
        <f>[3]UF!AA89</f>
        <v>0</v>
      </c>
      <c r="H87" s="418">
        <f>[3]UF!AB89</f>
        <v>0</v>
      </c>
      <c r="I87" s="418"/>
      <c r="J87" s="418">
        <f>SUM(B87:I87)</f>
        <v>0</v>
      </c>
    </row>
    <row r="88" spans="1:10" ht="18" hidden="1" customHeight="1" x14ac:dyDescent="0.3">
      <c r="A88" s="419" t="s">
        <v>89</v>
      </c>
      <c r="B88" s="418">
        <f>[3]UF!P90</f>
        <v>0</v>
      </c>
      <c r="C88" s="418"/>
      <c r="D88" s="418"/>
      <c r="E88" s="418">
        <f>[3]UF!E90</f>
        <v>0</v>
      </c>
      <c r="F88" s="418"/>
      <c r="G88" s="418">
        <f>[3]UF!AA90</f>
        <v>0</v>
      </c>
      <c r="H88" s="418">
        <f>[3]UF!AB90</f>
        <v>0</v>
      </c>
      <c r="I88" s="418"/>
      <c r="J88" s="418">
        <f>SUM(B88:I88)</f>
        <v>0</v>
      </c>
    </row>
    <row r="89" spans="1:10" ht="18" hidden="1" customHeight="1" x14ac:dyDescent="0.3">
      <c r="A89" s="419" t="s">
        <v>90</v>
      </c>
      <c r="B89" s="418"/>
      <c r="C89" s="418"/>
      <c r="D89" s="418"/>
      <c r="E89" s="418"/>
      <c r="F89" s="418"/>
      <c r="G89" s="418"/>
      <c r="H89" s="418"/>
      <c r="I89" s="418"/>
      <c r="J89" s="418"/>
    </row>
    <row r="90" spans="1:10" ht="18" hidden="1" customHeight="1" x14ac:dyDescent="0.3">
      <c r="A90" s="419" t="s">
        <v>91</v>
      </c>
      <c r="B90" s="418"/>
      <c r="C90" s="418"/>
      <c r="D90" s="418"/>
      <c r="E90" s="418"/>
      <c r="F90" s="418"/>
      <c r="G90" s="418"/>
      <c r="H90" s="418"/>
      <c r="I90" s="418"/>
      <c r="J90" s="418"/>
    </row>
    <row r="91" spans="1:10" ht="18" hidden="1" customHeight="1" x14ac:dyDescent="0.3">
      <c r="A91" s="417" t="s">
        <v>92</v>
      </c>
      <c r="B91" s="418"/>
      <c r="C91" s="418"/>
      <c r="D91" s="418"/>
      <c r="E91" s="418"/>
      <c r="F91" s="418"/>
      <c r="G91" s="418"/>
      <c r="H91" s="418"/>
      <c r="I91" s="418"/>
      <c r="J91" s="418"/>
    </row>
    <row r="92" spans="1:10" ht="18" hidden="1" customHeight="1" x14ac:dyDescent="0.3">
      <c r="A92" s="420" t="s">
        <v>93</v>
      </c>
      <c r="B92" s="418"/>
      <c r="C92" s="418"/>
      <c r="D92" s="418"/>
      <c r="E92" s="418"/>
      <c r="F92" s="418"/>
      <c r="G92" s="418"/>
      <c r="H92" s="418"/>
      <c r="I92" s="418"/>
      <c r="J92" s="418"/>
    </row>
    <row r="93" spans="1:10" ht="18" hidden="1" customHeight="1" x14ac:dyDescent="0.3">
      <c r="A93" s="420"/>
      <c r="B93" s="418"/>
      <c r="C93" s="418"/>
      <c r="D93" s="418"/>
      <c r="E93" s="418"/>
      <c r="F93" s="418"/>
      <c r="G93" s="418"/>
      <c r="H93" s="418"/>
      <c r="I93" s="418"/>
      <c r="J93" s="418"/>
    </row>
    <row r="94" spans="1:10" ht="45" customHeight="1" x14ac:dyDescent="0.2">
      <c r="A94" s="415" t="s">
        <v>94</v>
      </c>
      <c r="B94" s="416">
        <f>[3]UF!P95</f>
        <v>0</v>
      </c>
      <c r="C94" s="416"/>
      <c r="D94" s="416">
        <f>[3]UF!L95</f>
        <v>3181000</v>
      </c>
      <c r="E94" s="416">
        <f>[3]UF!E95</f>
        <v>3609522</v>
      </c>
      <c r="F94" s="416">
        <f>[3]UF!AD95</f>
        <v>0</v>
      </c>
      <c r="G94" s="416">
        <f>[3]UF!AA95</f>
        <v>0</v>
      </c>
      <c r="H94" s="416">
        <f>[3]UF!AB95</f>
        <v>0</v>
      </c>
      <c r="I94" s="416">
        <f>[3]UF!AF95</f>
        <v>0</v>
      </c>
      <c r="J94" s="416">
        <f>SUM(B94:I94)</f>
        <v>6790522</v>
      </c>
    </row>
    <row r="95" spans="1:10" ht="18" hidden="1" customHeight="1" x14ac:dyDescent="0.2">
      <c r="A95" s="35" t="s">
        <v>95</v>
      </c>
      <c r="B95" s="77">
        <f>SUM(B96:B97)</f>
        <v>0</v>
      </c>
      <c r="E95" s="77">
        <f>SUM(E96:E97)</f>
        <v>0</v>
      </c>
      <c r="G95" s="77">
        <f>SUM(G96:G97)</f>
        <v>0</v>
      </c>
      <c r="H95" s="77">
        <f>SUM(H96:H97)</f>
        <v>0</v>
      </c>
      <c r="J95" s="77">
        <f>SUM(J96:J97)</f>
        <v>0</v>
      </c>
    </row>
    <row r="96" spans="1:10" ht="18" hidden="1" customHeight="1" x14ac:dyDescent="0.2">
      <c r="A96" s="16" t="s">
        <v>140</v>
      </c>
      <c r="B96" s="77">
        <f>[3]UF!P97</f>
        <v>0</v>
      </c>
      <c r="E96" s="77">
        <f>[3]UF!E97</f>
        <v>0</v>
      </c>
      <c r="G96" s="77">
        <f>[3]UF!AA97</f>
        <v>0</v>
      </c>
      <c r="H96" s="77">
        <f>[3]UF!AB97</f>
        <v>0</v>
      </c>
      <c r="J96" s="77">
        <f>SUM(B96:I96)</f>
        <v>0</v>
      </c>
    </row>
    <row r="97" spans="1:10" ht="18" hidden="1" customHeight="1" x14ac:dyDescent="0.2">
      <c r="A97" s="16" t="s">
        <v>141</v>
      </c>
      <c r="B97" s="77">
        <f>[3]UF!P98</f>
        <v>0</v>
      </c>
      <c r="E97" s="77">
        <f>[3]UF!E98</f>
        <v>0</v>
      </c>
      <c r="G97" s="77">
        <f>[3]UF!AA98</f>
        <v>0</v>
      </c>
      <c r="H97" s="77">
        <f>[3]UF!AB98</f>
        <v>0</v>
      </c>
      <c r="J97" s="77">
        <f>SUM(B97:I97)</f>
        <v>0</v>
      </c>
    </row>
    <row r="98" spans="1:10" ht="18" hidden="1" customHeight="1" x14ac:dyDescent="0.2">
      <c r="A98" s="16" t="s">
        <v>142</v>
      </c>
      <c r="B98" s="77">
        <f>[3]UF!P99</f>
        <v>0</v>
      </c>
      <c r="E98" s="77">
        <f>[3]UF!E99</f>
        <v>0</v>
      </c>
      <c r="G98" s="77">
        <f>[3]UF!AA99</f>
        <v>0</v>
      </c>
      <c r="H98" s="77">
        <f>[3]UF!AB99</f>
        <v>0</v>
      </c>
      <c r="J98" s="77">
        <f>SUM(B98:I98)</f>
        <v>0</v>
      </c>
    </row>
    <row r="99" spans="1:10" s="86" customFormat="1" ht="38.25" customHeight="1" thickBot="1" x14ac:dyDescent="0.25">
      <c r="A99" s="414" t="s">
        <v>100</v>
      </c>
      <c r="B99" s="85">
        <f>SUM(B6:B12)+SUM(B15:B20)+SUM(B24:B26)+SUM(B29:B30)+SUM(B33:B49)+B95+B94+B98</f>
        <v>4114178</v>
      </c>
      <c r="C99" s="85">
        <f t="shared" ref="C99:J99" si="6">SUM(C6:C12)+SUM(C15:C20)+SUM(C24:C26)+SUM(C29:C30)+SUM(C33:C49)+C95+C94+C98</f>
        <v>2243772</v>
      </c>
      <c r="D99" s="85">
        <f t="shared" si="6"/>
        <v>3181000</v>
      </c>
      <c r="E99" s="85">
        <f t="shared" si="6"/>
        <v>3609522</v>
      </c>
      <c r="F99" s="85">
        <f t="shared" si="6"/>
        <v>0</v>
      </c>
      <c r="G99" s="85">
        <f t="shared" si="6"/>
        <v>3504</v>
      </c>
      <c r="H99" s="85">
        <f t="shared" si="6"/>
        <v>800000</v>
      </c>
      <c r="I99" s="85">
        <f t="shared" si="6"/>
        <v>0</v>
      </c>
      <c r="J99" s="85">
        <f t="shared" si="6"/>
        <v>13951976</v>
      </c>
    </row>
    <row r="100" spans="1:10" ht="18" customHeight="1" thickTop="1" x14ac:dyDescent="0.2">
      <c r="A100" s="87"/>
      <c r="B100" s="87"/>
      <c r="D100" s="87"/>
      <c r="G100" s="87"/>
      <c r="H100" s="87"/>
    </row>
    <row r="101" spans="1:10" ht="18" customHeight="1" x14ac:dyDescent="0.2">
      <c r="A101" s="87"/>
      <c r="B101" s="87"/>
      <c r="D101" s="87"/>
      <c r="G101" s="87"/>
      <c r="H101" s="87"/>
    </row>
    <row r="102" spans="1:10" ht="18" customHeight="1" x14ac:dyDescent="0.2">
      <c r="A102" s="87"/>
      <c r="B102" s="87"/>
      <c r="D102" s="87"/>
      <c r="G102" s="87"/>
      <c r="H102" s="87"/>
    </row>
    <row r="103" spans="1:10" ht="18" customHeight="1" x14ac:dyDescent="0.2">
      <c r="A103" s="87"/>
      <c r="B103" s="87"/>
      <c r="D103" s="87"/>
      <c r="G103" s="87"/>
      <c r="H103" s="87"/>
    </row>
    <row r="104" spans="1:10" ht="18" customHeight="1" x14ac:dyDescent="0.2">
      <c r="A104" s="87"/>
      <c r="B104" s="87"/>
      <c r="D104" s="87"/>
      <c r="G104" s="87"/>
      <c r="H104" s="87"/>
    </row>
    <row r="105" spans="1:10" ht="18" customHeight="1" x14ac:dyDescent="0.2">
      <c r="A105" s="87"/>
      <c r="B105" s="87"/>
      <c r="D105" s="87"/>
      <c r="G105" s="87"/>
      <c r="H105" s="87"/>
    </row>
    <row r="106" spans="1:10" ht="18" customHeight="1" x14ac:dyDescent="0.2">
      <c r="A106" s="87"/>
      <c r="B106" s="87"/>
      <c r="D106" s="87"/>
      <c r="G106" s="87"/>
      <c r="H106" s="87"/>
    </row>
    <row r="107" spans="1:10" ht="18" customHeight="1" x14ac:dyDescent="0.2">
      <c r="A107" s="87"/>
      <c r="B107" s="87"/>
      <c r="D107" s="87"/>
      <c r="G107" s="87"/>
      <c r="H107" s="87"/>
    </row>
    <row r="108" spans="1:10" ht="18" customHeight="1" x14ac:dyDescent="0.2">
      <c r="A108" s="87"/>
      <c r="B108" s="87"/>
      <c r="D108" s="87"/>
      <c r="G108" s="87"/>
      <c r="H108" s="87"/>
    </row>
    <row r="109" spans="1:10" ht="18" customHeight="1" x14ac:dyDescent="0.2">
      <c r="A109" s="87"/>
      <c r="B109" s="87"/>
      <c r="D109" s="87"/>
      <c r="G109" s="87"/>
      <c r="H109" s="87"/>
    </row>
    <row r="110" spans="1:10" ht="18" customHeight="1" x14ac:dyDescent="0.2">
      <c r="A110" s="87"/>
      <c r="B110" s="87"/>
      <c r="D110" s="87"/>
      <c r="G110" s="87"/>
      <c r="H110" s="87"/>
    </row>
    <row r="111" spans="1:10" ht="18" customHeight="1" x14ac:dyDescent="0.2">
      <c r="A111" s="87"/>
      <c r="B111" s="87"/>
      <c r="D111" s="87"/>
      <c r="G111" s="87"/>
      <c r="H111" s="87"/>
    </row>
    <row r="112" spans="1:10" ht="18" customHeight="1" x14ac:dyDescent="0.2">
      <c r="A112" s="87"/>
      <c r="B112" s="87"/>
      <c r="D112" s="87"/>
      <c r="G112" s="87"/>
      <c r="H112" s="87"/>
    </row>
    <row r="113" spans="1:8" ht="18" customHeight="1" x14ac:dyDescent="0.2">
      <c r="A113" s="87"/>
      <c r="B113" s="87"/>
      <c r="D113" s="87"/>
      <c r="G113" s="87"/>
      <c r="H113" s="87"/>
    </row>
    <row r="114" spans="1:8" ht="18" customHeight="1" x14ac:dyDescent="0.2">
      <c r="A114" s="87"/>
      <c r="B114" s="87"/>
      <c r="D114" s="87"/>
      <c r="G114" s="87"/>
      <c r="H114" s="87"/>
    </row>
    <row r="115" spans="1:8" ht="18" customHeight="1" x14ac:dyDescent="0.2">
      <c r="A115" s="87"/>
      <c r="B115" s="87"/>
      <c r="D115" s="87"/>
      <c r="G115" s="87"/>
      <c r="H115" s="87"/>
    </row>
    <row r="116" spans="1:8" ht="18" customHeight="1" x14ac:dyDescent="0.2">
      <c r="A116" s="87"/>
      <c r="B116" s="87"/>
      <c r="D116" s="87"/>
      <c r="G116" s="87"/>
      <c r="H116" s="87"/>
    </row>
    <row r="117" spans="1:8" ht="18" customHeight="1" x14ac:dyDescent="0.2">
      <c r="A117" s="87"/>
      <c r="B117" s="87"/>
      <c r="D117" s="87"/>
      <c r="G117" s="87"/>
      <c r="H117" s="87"/>
    </row>
    <row r="118" spans="1:8" ht="18" customHeight="1" x14ac:dyDescent="0.2">
      <c r="A118" s="87"/>
      <c r="B118" s="87"/>
      <c r="D118" s="87"/>
      <c r="G118" s="87"/>
      <c r="H118" s="87"/>
    </row>
    <row r="119" spans="1:8" ht="18" customHeight="1" x14ac:dyDescent="0.2">
      <c r="A119" s="87"/>
      <c r="B119" s="87"/>
      <c r="D119" s="87"/>
      <c r="G119" s="87"/>
      <c r="H119" s="87"/>
    </row>
    <row r="120" spans="1:8" ht="18" customHeight="1" x14ac:dyDescent="0.2">
      <c r="A120" s="87"/>
      <c r="B120" s="87"/>
      <c r="D120" s="87"/>
      <c r="G120" s="87"/>
      <c r="H120" s="87"/>
    </row>
    <row r="121" spans="1:8" ht="18" customHeight="1" x14ac:dyDescent="0.2">
      <c r="A121" s="87"/>
      <c r="B121" s="87"/>
      <c r="D121" s="87"/>
      <c r="G121" s="87"/>
      <c r="H121" s="87"/>
    </row>
    <row r="122" spans="1:8" ht="18" customHeight="1" x14ac:dyDescent="0.2">
      <c r="A122" s="87"/>
      <c r="B122" s="87"/>
      <c r="D122" s="87"/>
      <c r="G122" s="87"/>
      <c r="H122" s="87"/>
    </row>
    <row r="123" spans="1:8" ht="18" customHeight="1" x14ac:dyDescent="0.2">
      <c r="A123" s="87"/>
      <c r="B123" s="87"/>
      <c r="D123" s="87"/>
      <c r="G123" s="87"/>
      <c r="H123" s="87"/>
    </row>
    <row r="124" spans="1:8" ht="18" customHeight="1" x14ac:dyDescent="0.2">
      <c r="A124" s="87"/>
      <c r="B124" s="87"/>
      <c r="D124" s="87"/>
      <c r="G124" s="87"/>
      <c r="H124" s="87"/>
    </row>
    <row r="125" spans="1:8" ht="18" customHeight="1" x14ac:dyDescent="0.2">
      <c r="A125" s="87"/>
      <c r="B125" s="87"/>
      <c r="D125" s="87"/>
      <c r="G125" s="87"/>
      <c r="H125" s="87"/>
    </row>
    <row r="126" spans="1:8" ht="18" customHeight="1" x14ac:dyDescent="0.2">
      <c r="A126" s="87"/>
      <c r="B126" s="87"/>
      <c r="D126" s="87"/>
      <c r="G126" s="87"/>
      <c r="H126" s="87"/>
    </row>
    <row r="127" spans="1:8" ht="18" customHeight="1" x14ac:dyDescent="0.2">
      <c r="A127" s="87"/>
      <c r="B127" s="87"/>
      <c r="D127" s="87"/>
      <c r="G127" s="87"/>
      <c r="H127" s="87"/>
    </row>
    <row r="128" spans="1:8" ht="18" customHeight="1" x14ac:dyDescent="0.2">
      <c r="A128" s="87"/>
      <c r="B128" s="87"/>
      <c r="D128" s="87"/>
      <c r="G128" s="87"/>
      <c r="H128" s="87"/>
    </row>
    <row r="129" spans="1:10" ht="18" customHeight="1" x14ac:dyDescent="0.2">
      <c r="A129" s="87"/>
      <c r="B129" s="87"/>
      <c r="D129" s="87"/>
      <c r="G129" s="87"/>
      <c r="H129" s="87"/>
    </row>
    <row r="130" spans="1:10" ht="18" customHeight="1" x14ac:dyDescent="0.2">
      <c r="A130" s="87"/>
      <c r="B130" s="87"/>
      <c r="D130" s="87"/>
      <c r="G130" s="87"/>
      <c r="H130" s="87"/>
    </row>
    <row r="131" spans="1:10" ht="18" customHeight="1" x14ac:dyDescent="0.2">
      <c r="A131" s="87"/>
      <c r="B131" s="87"/>
      <c r="D131" s="87"/>
      <c r="G131" s="87"/>
      <c r="H131" s="87"/>
    </row>
    <row r="132" spans="1:10" ht="18" customHeight="1" x14ac:dyDescent="0.2">
      <c r="A132" s="87"/>
      <c r="B132" s="87"/>
      <c r="D132" s="87"/>
      <c r="G132" s="87"/>
      <c r="H132" s="87"/>
    </row>
    <row r="133" spans="1:10" ht="18" customHeight="1" x14ac:dyDescent="0.2">
      <c r="A133" s="87"/>
      <c r="B133" s="87"/>
      <c r="D133" s="87"/>
      <c r="G133" s="87"/>
      <c r="H133" s="87"/>
    </row>
    <row r="134" spans="1:10" ht="18" customHeight="1" x14ac:dyDescent="0.2">
      <c r="A134" s="87"/>
      <c r="B134" s="87"/>
      <c r="D134" s="87"/>
      <c r="G134" s="87"/>
      <c r="H134" s="87"/>
    </row>
    <row r="135" spans="1:10" ht="18" customHeight="1" x14ac:dyDescent="0.2">
      <c r="A135" s="87"/>
      <c r="B135" s="87"/>
      <c r="D135" s="87"/>
      <c r="G135" s="87"/>
      <c r="H135" s="87"/>
    </row>
    <row r="136" spans="1:10" ht="18" customHeight="1" x14ac:dyDescent="0.2">
      <c r="A136" s="87"/>
      <c r="B136" s="87"/>
      <c r="D136" s="87"/>
      <c r="G136" s="87"/>
      <c r="H136" s="87"/>
    </row>
    <row r="137" spans="1:10" ht="18" customHeight="1" x14ac:dyDescent="0.2">
      <c r="A137" s="87"/>
      <c r="B137" s="87"/>
      <c r="D137" s="87"/>
      <c r="G137" s="87"/>
      <c r="H137" s="87"/>
      <c r="J137" s="77">
        <v>173</v>
      </c>
    </row>
    <row r="138" spans="1:10" ht="18" customHeight="1" x14ac:dyDescent="0.2">
      <c r="A138" s="87"/>
      <c r="B138" s="87"/>
      <c r="D138" s="87"/>
      <c r="G138" s="87"/>
      <c r="H138" s="87"/>
      <c r="J138" s="77">
        <f>+J88+J137</f>
        <v>173</v>
      </c>
    </row>
    <row r="139" spans="1:10" ht="18" customHeight="1" x14ac:dyDescent="0.2">
      <c r="A139" s="87"/>
      <c r="B139" s="87"/>
      <c r="D139" s="87"/>
      <c r="G139" s="87"/>
      <c r="H139" s="87"/>
      <c r="J139" s="77">
        <f>11472796-J138</f>
        <v>11472623</v>
      </c>
    </row>
    <row r="140" spans="1:10" ht="18" customHeight="1" x14ac:dyDescent="0.2">
      <c r="A140" s="87"/>
      <c r="B140" s="87"/>
      <c r="D140" s="87"/>
      <c r="G140" s="87"/>
      <c r="H140" s="87"/>
    </row>
    <row r="141" spans="1:10" ht="18" customHeight="1" x14ac:dyDescent="0.2">
      <c r="A141" s="87"/>
      <c r="B141" s="87"/>
      <c r="D141" s="87"/>
      <c r="G141" s="87"/>
      <c r="H141" s="87"/>
    </row>
    <row r="142" spans="1:10" ht="18" customHeight="1" x14ac:dyDescent="0.2">
      <c r="A142" s="87"/>
      <c r="B142" s="87"/>
      <c r="D142" s="87"/>
      <c r="G142" s="87"/>
      <c r="H142" s="87"/>
    </row>
    <row r="143" spans="1:10" ht="18" customHeight="1" x14ac:dyDescent="0.2">
      <c r="A143" s="87"/>
      <c r="B143" s="87"/>
      <c r="D143" s="87"/>
      <c r="G143" s="87"/>
      <c r="H143" s="87"/>
    </row>
    <row r="144" spans="1:10" ht="18" customHeight="1" x14ac:dyDescent="0.2">
      <c r="A144" s="87"/>
      <c r="B144" s="87"/>
      <c r="D144" s="87"/>
      <c r="G144" s="87"/>
      <c r="H144" s="87"/>
    </row>
    <row r="145" spans="1:8" ht="18" customHeight="1" x14ac:dyDescent="0.2">
      <c r="A145" s="87"/>
      <c r="B145" s="87"/>
      <c r="D145" s="87"/>
      <c r="G145" s="87"/>
      <c r="H145" s="87"/>
    </row>
    <row r="146" spans="1:8" ht="18" customHeight="1" x14ac:dyDescent="0.2">
      <c r="A146" s="87"/>
      <c r="B146" s="87"/>
      <c r="D146" s="87"/>
      <c r="G146" s="87"/>
      <c r="H146" s="87"/>
    </row>
    <row r="147" spans="1:8" ht="18" customHeight="1" x14ac:dyDescent="0.2">
      <c r="A147" s="87"/>
      <c r="B147" s="87"/>
      <c r="D147" s="87"/>
      <c r="G147" s="87"/>
      <c r="H147" s="87"/>
    </row>
    <row r="148" spans="1:8" ht="18" customHeight="1" x14ac:dyDescent="0.2">
      <c r="A148" s="87"/>
      <c r="B148" s="87"/>
      <c r="D148" s="87"/>
      <c r="G148" s="87"/>
      <c r="H148" s="87"/>
    </row>
    <row r="149" spans="1:8" ht="18" customHeight="1" x14ac:dyDescent="0.2">
      <c r="A149" s="87"/>
      <c r="B149" s="87"/>
      <c r="D149" s="87"/>
      <c r="G149" s="87"/>
      <c r="H149" s="87"/>
    </row>
    <row r="150" spans="1:8" ht="18" customHeight="1" x14ac:dyDescent="0.2">
      <c r="A150" s="87"/>
      <c r="B150" s="87"/>
      <c r="D150" s="87"/>
      <c r="G150" s="87"/>
      <c r="H150" s="87"/>
    </row>
    <row r="151" spans="1:8" x14ac:dyDescent="0.2">
      <c r="A151" s="87"/>
      <c r="B151" s="87"/>
      <c r="D151" s="87"/>
      <c r="G151" s="87"/>
      <c r="H151" s="87"/>
    </row>
    <row r="152" spans="1:8" x14ac:dyDescent="0.2">
      <c r="A152" s="87"/>
      <c r="B152" s="87"/>
      <c r="D152" s="87"/>
      <c r="G152" s="87"/>
      <c r="H152" s="87"/>
    </row>
    <row r="153" spans="1:8" x14ac:dyDescent="0.2">
      <c r="A153" s="87"/>
      <c r="B153" s="87"/>
      <c r="D153" s="87"/>
      <c r="G153" s="87"/>
      <c r="H153" s="87"/>
    </row>
    <row r="154" spans="1:8" x14ac:dyDescent="0.2">
      <c r="A154" s="87"/>
      <c r="B154" s="87"/>
      <c r="D154" s="87"/>
      <c r="G154" s="87"/>
      <c r="H154" s="87"/>
    </row>
  </sheetData>
  <printOptions gridLines="1"/>
  <pageMargins left="0.5" right="0.27" top="1.19" bottom="0.26" header="0.17" footer="0.17"/>
  <pageSetup paperSize="9" scale="75"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SUM</vt:lpstr>
      <vt:lpstr>ByDepartment-SPF</vt:lpstr>
      <vt:lpstr>Program Adjustments</vt:lpstr>
      <vt:lpstr>All Sources</vt:lpstr>
      <vt:lpstr>SPFs-R.A. 10924</vt:lpstr>
      <vt:lpstr>Automatic</vt:lpstr>
      <vt:lpstr>Continuing</vt:lpstr>
      <vt:lpstr>Unprogrammed</vt:lpstr>
      <vt:lpstr>'All Sources'!Print_Area</vt:lpstr>
      <vt:lpstr>Automatic!Print_Area</vt:lpstr>
      <vt:lpstr>'ByDepartment-SPF'!Print_Area</vt:lpstr>
      <vt:lpstr>Continuing!Print_Area</vt:lpstr>
      <vt:lpstr>'Program Adjustments'!Print_Area</vt:lpstr>
      <vt:lpstr>'SPFs-R.A. 10924'!Print_Area</vt:lpstr>
      <vt:lpstr>SUM!Print_Area</vt:lpstr>
      <vt:lpstr>Unprogrammed!Print_Area</vt:lpstr>
      <vt:lpstr>'All Sources'!Print_Titles</vt:lpstr>
      <vt:lpstr>Automatic!Print_Titles</vt:lpstr>
      <vt:lpstr>'ByDepartment-SPF'!Print_Titles</vt:lpstr>
      <vt:lpstr>Continuing!Print_Titles</vt:lpstr>
      <vt:lpstr>'Program Adjustments'!Print_Titles</vt:lpstr>
      <vt:lpstr>'SPFs-R.A. 10924'!Print_Titles</vt:lpstr>
      <vt:lpstr>Unprogrammed!Print_Titles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Olivia Regner</cp:lastModifiedBy>
  <cp:lastPrinted>2017-11-07T05:37:36Z</cp:lastPrinted>
  <dcterms:created xsi:type="dcterms:W3CDTF">2017-11-07T03:46:47Z</dcterms:created>
  <dcterms:modified xsi:type="dcterms:W3CDTF">2017-11-08T01:21:36Z</dcterms:modified>
</cp:coreProperties>
</file>